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Управления\Бюджетное_Управление\Бюджет 2018 года\2-е чтение\окончательный вариант в Думу\"/>
    </mc:Choice>
  </mc:AlternateContent>
  <bookViews>
    <workbookView xWindow="0" yWindow="0" windowWidth="28800" windowHeight="11835" tabRatio="609"/>
  </bookViews>
  <sheets>
    <sheet name="Приложение 12" sheetId="1" r:id="rId1"/>
  </sheets>
  <definedNames>
    <definedName name="_ftn1" localSheetId="0">#REF!</definedName>
    <definedName name="_ftn2" localSheetId="0">#REF!</definedName>
    <definedName name="_ftn3" localSheetId="0">#REF!</definedName>
    <definedName name="_ftn4" localSheetId="0">#REF!</definedName>
    <definedName name="_ftnref1" localSheetId="0">#REF!</definedName>
    <definedName name="_ftnref4" localSheetId="0">'Приложение 12'!$G$7</definedName>
    <definedName name="_xlnm.Print_Titles" localSheetId="0">'Приложение 12'!$10:$10</definedName>
    <definedName name="_xlnm.Print_Area" localSheetId="0">'Приложение 12'!$B$1:$P$2693</definedName>
  </definedNames>
  <calcPr calcId="152511" fullCalcOnLoad="1"/>
</workbook>
</file>

<file path=xl/calcChain.xml><?xml version="1.0" encoding="utf-8"?>
<calcChain xmlns="http://schemas.openxmlformats.org/spreadsheetml/2006/main">
  <c r="I776" i="1" l="1"/>
  <c r="J776" i="1"/>
  <c r="I736" i="1"/>
  <c r="I728" i="1"/>
  <c r="J728" i="1"/>
  <c r="J725" i="1"/>
  <c r="J724" i="1"/>
  <c r="J723" i="1"/>
  <c r="I690" i="1"/>
  <c r="J690" i="1"/>
  <c r="O231" i="1"/>
  <c r="O230" i="1"/>
  <c r="P231" i="1"/>
  <c r="P230" i="1"/>
  <c r="P229" i="1"/>
  <c r="P228" i="1"/>
  <c r="L727" i="1"/>
  <c r="L725" i="1"/>
  <c r="M726" i="1"/>
  <c r="I215" i="1"/>
  <c r="I214" i="1"/>
  <c r="I213" i="1"/>
  <c r="I212" i="1"/>
  <c r="I803" i="1"/>
  <c r="I801" i="1"/>
  <c r="I800" i="1"/>
  <c r="I1071" i="1"/>
  <c r="O315" i="1"/>
  <c r="P315" i="1"/>
  <c r="O322" i="1"/>
  <c r="O323" i="1"/>
  <c r="P323" i="1"/>
  <c r="L323" i="1"/>
  <c r="L322" i="1"/>
  <c r="M322" i="1"/>
  <c r="L315" i="1"/>
  <c r="M315" i="1"/>
  <c r="I315" i="1"/>
  <c r="J315" i="1"/>
  <c r="I322" i="1"/>
  <c r="I323" i="1"/>
  <c r="H15" i="1"/>
  <c r="I15" i="1"/>
  <c r="J15" i="1"/>
  <c r="J14" i="1"/>
  <c r="J13" i="1"/>
  <c r="J12" i="1"/>
  <c r="K15" i="1"/>
  <c r="L15" i="1"/>
  <c r="M15" i="1"/>
  <c r="N15" i="1"/>
  <c r="N14" i="1"/>
  <c r="N13" i="1"/>
  <c r="N12" i="1"/>
  <c r="O15" i="1"/>
  <c r="P15" i="1"/>
  <c r="H19" i="1"/>
  <c r="I19" i="1"/>
  <c r="J19" i="1"/>
  <c r="K19" i="1"/>
  <c r="L19" i="1"/>
  <c r="M19" i="1"/>
  <c r="N19" i="1"/>
  <c r="O19" i="1"/>
  <c r="O14" i="1"/>
  <c r="O13" i="1"/>
  <c r="O12" i="1"/>
  <c r="P19" i="1"/>
  <c r="H30" i="1"/>
  <c r="H29" i="1"/>
  <c r="H28" i="1"/>
  <c r="I30" i="1"/>
  <c r="I29" i="1"/>
  <c r="I28" i="1"/>
  <c r="I27" i="1"/>
  <c r="I26" i="1"/>
  <c r="K30" i="1"/>
  <c r="K29" i="1"/>
  <c r="K28" i="1"/>
  <c r="L30" i="1"/>
  <c r="L29" i="1"/>
  <c r="L28" i="1"/>
  <c r="N30" i="1"/>
  <c r="N29" i="1"/>
  <c r="N28" i="1"/>
  <c r="O30" i="1"/>
  <c r="O29" i="1"/>
  <c r="O28" i="1"/>
  <c r="J31" i="1"/>
  <c r="M31" i="1"/>
  <c r="P31" i="1"/>
  <c r="P30" i="1"/>
  <c r="P29" i="1"/>
  <c r="P28" i="1"/>
  <c r="P27" i="1"/>
  <c r="J32" i="1"/>
  <c r="M32" i="1"/>
  <c r="P32" i="1"/>
  <c r="J33" i="1"/>
  <c r="M33" i="1"/>
  <c r="P33" i="1"/>
  <c r="J34" i="1"/>
  <c r="M34" i="1"/>
  <c r="M30" i="1"/>
  <c r="P34" i="1"/>
  <c r="J35" i="1"/>
  <c r="M35" i="1"/>
  <c r="P35" i="1"/>
  <c r="J36" i="1"/>
  <c r="M36" i="1"/>
  <c r="P36" i="1"/>
  <c r="J37" i="1"/>
  <c r="M37" i="1"/>
  <c r="P37" i="1"/>
  <c r="L38" i="1"/>
  <c r="P39" i="1"/>
  <c r="P38" i="1"/>
  <c r="H40" i="1"/>
  <c r="H39" i="1"/>
  <c r="H38" i="1"/>
  <c r="I40" i="1"/>
  <c r="I39" i="1"/>
  <c r="I38" i="1"/>
  <c r="J40" i="1"/>
  <c r="J39" i="1"/>
  <c r="J38" i="1"/>
  <c r="K40" i="1"/>
  <c r="K39" i="1"/>
  <c r="K38" i="1"/>
  <c r="L40" i="1"/>
  <c r="L39" i="1"/>
  <c r="M40" i="1"/>
  <c r="M39" i="1"/>
  <c r="M38" i="1"/>
  <c r="N40" i="1"/>
  <c r="N39" i="1"/>
  <c r="N38" i="1"/>
  <c r="O40" i="1"/>
  <c r="O39" i="1"/>
  <c r="O38" i="1"/>
  <c r="P40" i="1"/>
  <c r="L44" i="1"/>
  <c r="L43" i="1"/>
  <c r="N44" i="1"/>
  <c r="N43" i="1"/>
  <c r="H47" i="1"/>
  <c r="H46" i="1"/>
  <c r="H45" i="1"/>
  <c r="H44" i="1"/>
  <c r="H43" i="1"/>
  <c r="I47" i="1"/>
  <c r="I46" i="1"/>
  <c r="I45" i="1"/>
  <c r="I44" i="1"/>
  <c r="I43" i="1"/>
  <c r="K47" i="1"/>
  <c r="K46" i="1"/>
  <c r="K45" i="1"/>
  <c r="K44" i="1"/>
  <c r="K43" i="1"/>
  <c r="L47" i="1"/>
  <c r="L46" i="1"/>
  <c r="L45" i="1"/>
  <c r="N47" i="1"/>
  <c r="N46" i="1"/>
  <c r="N45" i="1"/>
  <c r="O47" i="1"/>
  <c r="O46" i="1"/>
  <c r="O45" i="1"/>
  <c r="O44" i="1"/>
  <c r="O43" i="1"/>
  <c r="J48" i="1"/>
  <c r="J47" i="1"/>
  <c r="J46" i="1"/>
  <c r="J45" i="1"/>
  <c r="J44" i="1"/>
  <c r="J43" i="1"/>
  <c r="M48" i="1"/>
  <c r="M47" i="1"/>
  <c r="M46" i="1"/>
  <c r="M45" i="1"/>
  <c r="M44" i="1"/>
  <c r="M43" i="1"/>
  <c r="P48" i="1"/>
  <c r="P47" i="1"/>
  <c r="P46" i="1"/>
  <c r="P45" i="1"/>
  <c r="P44" i="1"/>
  <c r="P43" i="1"/>
  <c r="P26" i="1"/>
  <c r="H53" i="1"/>
  <c r="H52" i="1"/>
  <c r="H51" i="1"/>
  <c r="I53" i="1"/>
  <c r="I52" i="1"/>
  <c r="I51" i="1"/>
  <c r="K53" i="1"/>
  <c r="K52" i="1"/>
  <c r="K51" i="1"/>
  <c r="L53" i="1"/>
  <c r="L52" i="1"/>
  <c r="L51" i="1"/>
  <c r="N53" i="1"/>
  <c r="N52" i="1"/>
  <c r="N51" i="1"/>
  <c r="O53" i="1"/>
  <c r="O52" i="1"/>
  <c r="O51" i="1"/>
  <c r="P52" i="1"/>
  <c r="P51" i="1"/>
  <c r="J54" i="1"/>
  <c r="J53" i="1"/>
  <c r="M54" i="1"/>
  <c r="M53" i="1"/>
  <c r="M52" i="1"/>
  <c r="M51" i="1"/>
  <c r="P54" i="1"/>
  <c r="P53" i="1"/>
  <c r="H58" i="1"/>
  <c r="H57" i="1"/>
  <c r="H56" i="1"/>
  <c r="I58" i="1"/>
  <c r="I57" i="1"/>
  <c r="I56" i="1"/>
  <c r="K58" i="1"/>
  <c r="K57" i="1"/>
  <c r="K56" i="1"/>
  <c r="K55" i="1"/>
  <c r="L58" i="1"/>
  <c r="L57" i="1"/>
  <c r="L56" i="1"/>
  <c r="L55" i="1"/>
  <c r="N58" i="1"/>
  <c r="N57" i="1"/>
  <c r="N56" i="1"/>
  <c r="N55" i="1"/>
  <c r="O58" i="1"/>
  <c r="O57" i="1"/>
  <c r="O56" i="1"/>
  <c r="J59" i="1"/>
  <c r="J58" i="1"/>
  <c r="J57" i="1"/>
  <c r="M59" i="1"/>
  <c r="M58" i="1"/>
  <c r="M57" i="1"/>
  <c r="M56" i="1"/>
  <c r="P59" i="1"/>
  <c r="P58" i="1"/>
  <c r="P57" i="1"/>
  <c r="P56" i="1"/>
  <c r="H61" i="1"/>
  <c r="H60" i="1"/>
  <c r="I61" i="1"/>
  <c r="I60" i="1"/>
  <c r="K61" i="1"/>
  <c r="K60" i="1"/>
  <c r="L61" i="1"/>
  <c r="L60" i="1"/>
  <c r="N61" i="1"/>
  <c r="N60" i="1"/>
  <c r="O61" i="1"/>
  <c r="O60" i="1"/>
  <c r="J62" i="1"/>
  <c r="M62" i="1"/>
  <c r="P62" i="1"/>
  <c r="J63" i="1"/>
  <c r="M63" i="1"/>
  <c r="P63" i="1"/>
  <c r="J64" i="1"/>
  <c r="M64" i="1"/>
  <c r="P64" i="1"/>
  <c r="J65" i="1"/>
  <c r="M65" i="1"/>
  <c r="P65" i="1"/>
  <c r="J66" i="1"/>
  <c r="M66" i="1"/>
  <c r="P66" i="1"/>
  <c r="J67" i="1"/>
  <c r="M67" i="1"/>
  <c r="P67" i="1"/>
  <c r="J68" i="1"/>
  <c r="M68" i="1"/>
  <c r="P68" i="1"/>
  <c r="J69" i="1"/>
  <c r="M69" i="1"/>
  <c r="P69" i="1"/>
  <c r="J70" i="1"/>
  <c r="M70" i="1"/>
  <c r="P70" i="1"/>
  <c r="J71" i="1"/>
  <c r="M71" i="1"/>
  <c r="P71" i="1"/>
  <c r="H74" i="1"/>
  <c r="H73" i="1"/>
  <c r="H72" i="1"/>
  <c r="I74" i="1"/>
  <c r="I73" i="1"/>
  <c r="I72" i="1"/>
  <c r="J74" i="1"/>
  <c r="J73" i="1"/>
  <c r="J72" i="1"/>
  <c r="K74" i="1"/>
  <c r="K73" i="1"/>
  <c r="K72" i="1"/>
  <c r="L74" i="1"/>
  <c r="L73" i="1"/>
  <c r="L72" i="1"/>
  <c r="M74" i="1"/>
  <c r="M73" i="1"/>
  <c r="M72" i="1"/>
  <c r="N74" i="1"/>
  <c r="N73" i="1"/>
  <c r="N72" i="1"/>
  <c r="O74" i="1"/>
  <c r="O73" i="1"/>
  <c r="O72" i="1"/>
  <c r="P74" i="1"/>
  <c r="P73" i="1"/>
  <c r="P72" i="1"/>
  <c r="I79" i="1"/>
  <c r="H81" i="1"/>
  <c r="H80" i="1"/>
  <c r="H79" i="1"/>
  <c r="I81" i="1"/>
  <c r="I80" i="1"/>
  <c r="K81" i="1"/>
  <c r="K80" i="1"/>
  <c r="K79" i="1"/>
  <c r="L81" i="1"/>
  <c r="L80" i="1"/>
  <c r="L79" i="1"/>
  <c r="N81" i="1"/>
  <c r="N80" i="1"/>
  <c r="N79" i="1"/>
  <c r="O81" i="1"/>
  <c r="O80" i="1"/>
  <c r="O79" i="1"/>
  <c r="H82" i="1"/>
  <c r="I82" i="1"/>
  <c r="K82" i="1"/>
  <c r="L82" i="1"/>
  <c r="N82" i="1"/>
  <c r="O82" i="1"/>
  <c r="J83" i="1"/>
  <c r="M83" i="1"/>
  <c r="P83" i="1"/>
  <c r="H88" i="1"/>
  <c r="H87" i="1"/>
  <c r="H86" i="1"/>
  <c r="H85" i="1"/>
  <c r="I88" i="1"/>
  <c r="I87" i="1"/>
  <c r="I86" i="1"/>
  <c r="I85" i="1"/>
  <c r="K88" i="1"/>
  <c r="K87" i="1"/>
  <c r="K86" i="1"/>
  <c r="K85" i="1"/>
  <c r="L88" i="1"/>
  <c r="L87" i="1"/>
  <c r="L86" i="1"/>
  <c r="L85" i="1"/>
  <c r="J89" i="1"/>
  <c r="H93" i="1"/>
  <c r="I93" i="1"/>
  <c r="K93" i="1"/>
  <c r="L93" i="1"/>
  <c r="N93" i="1"/>
  <c r="O93" i="1"/>
  <c r="J94" i="1"/>
  <c r="M94" i="1"/>
  <c r="M93" i="1"/>
  <c r="P94" i="1"/>
  <c r="J95" i="1"/>
  <c r="M95" i="1"/>
  <c r="M92" i="1"/>
  <c r="M91" i="1"/>
  <c r="P95" i="1"/>
  <c r="J96" i="1"/>
  <c r="M96" i="1"/>
  <c r="P96" i="1"/>
  <c r="H98" i="1"/>
  <c r="I98" i="1"/>
  <c r="K98" i="1"/>
  <c r="L98" i="1"/>
  <c r="N98" i="1"/>
  <c r="O98" i="1"/>
  <c r="J99" i="1"/>
  <c r="J98" i="1"/>
  <c r="M99" i="1"/>
  <c r="M98" i="1"/>
  <c r="P99" i="1"/>
  <c r="P98" i="1"/>
  <c r="H100" i="1"/>
  <c r="I100" i="1"/>
  <c r="K100" i="1"/>
  <c r="L100" i="1"/>
  <c r="N100" i="1"/>
  <c r="O100" i="1"/>
  <c r="P100" i="1"/>
  <c r="J101" i="1"/>
  <c r="J100" i="1"/>
  <c r="M101" i="1"/>
  <c r="M100" i="1"/>
  <c r="P101" i="1"/>
  <c r="H103" i="1"/>
  <c r="H102" i="1"/>
  <c r="I103" i="1"/>
  <c r="I102" i="1"/>
  <c r="K103" i="1"/>
  <c r="K102" i="1"/>
  <c r="L103" i="1"/>
  <c r="L102" i="1"/>
  <c r="N103" i="1"/>
  <c r="N102" i="1"/>
  <c r="O103" i="1"/>
  <c r="O102" i="1"/>
  <c r="J104" i="1"/>
  <c r="J103" i="1"/>
  <c r="M104" i="1"/>
  <c r="M103" i="1"/>
  <c r="M102" i="1"/>
  <c r="P104" i="1"/>
  <c r="P103" i="1"/>
  <c r="P102" i="1"/>
  <c r="H106" i="1"/>
  <c r="H105" i="1"/>
  <c r="I106" i="1"/>
  <c r="I105" i="1"/>
  <c r="K106" i="1"/>
  <c r="K105" i="1"/>
  <c r="L106" i="1"/>
  <c r="L105" i="1"/>
  <c r="N106" i="1"/>
  <c r="N105" i="1"/>
  <c r="O106" i="1"/>
  <c r="O105" i="1"/>
  <c r="J107" i="1"/>
  <c r="M107" i="1"/>
  <c r="M106" i="1"/>
  <c r="M105" i="1"/>
  <c r="P107" i="1"/>
  <c r="P106" i="1"/>
  <c r="P105" i="1"/>
  <c r="H111" i="1"/>
  <c r="I111" i="1"/>
  <c r="K111" i="1"/>
  <c r="L111" i="1"/>
  <c r="L110" i="1"/>
  <c r="N111" i="1"/>
  <c r="O111" i="1"/>
  <c r="J112" i="1"/>
  <c r="M112" i="1"/>
  <c r="P112" i="1"/>
  <c r="J113" i="1"/>
  <c r="M113" i="1"/>
  <c r="P113" i="1"/>
  <c r="J114" i="1"/>
  <c r="M114" i="1"/>
  <c r="P114" i="1"/>
  <c r="J115" i="1"/>
  <c r="M115" i="1"/>
  <c r="P115" i="1"/>
  <c r="J116" i="1"/>
  <c r="M116" i="1"/>
  <c r="P116" i="1"/>
  <c r="J117" i="1"/>
  <c r="H118" i="1"/>
  <c r="H110" i="1"/>
  <c r="H109" i="1"/>
  <c r="H108" i="1"/>
  <c r="I118" i="1"/>
  <c r="K118" i="1"/>
  <c r="L118" i="1"/>
  <c r="L109" i="1"/>
  <c r="L108" i="1"/>
  <c r="N118" i="1"/>
  <c r="N110" i="1"/>
  <c r="N109" i="1"/>
  <c r="N108" i="1"/>
  <c r="O118" i="1"/>
  <c r="J119" i="1"/>
  <c r="J118" i="1"/>
  <c r="M119" i="1"/>
  <c r="M118" i="1"/>
  <c r="P119" i="1"/>
  <c r="P118" i="1"/>
  <c r="H123" i="1"/>
  <c r="H122" i="1"/>
  <c r="I123" i="1"/>
  <c r="I122" i="1"/>
  <c r="J123" i="1"/>
  <c r="J122" i="1"/>
  <c r="K123" i="1"/>
  <c r="K122" i="1"/>
  <c r="L123" i="1"/>
  <c r="L122" i="1"/>
  <c r="M123" i="1"/>
  <c r="M122" i="1"/>
  <c r="N123" i="1"/>
  <c r="N122" i="1"/>
  <c r="O123" i="1"/>
  <c r="O122" i="1"/>
  <c r="P123" i="1"/>
  <c r="P122" i="1"/>
  <c r="H126" i="1"/>
  <c r="H125" i="1"/>
  <c r="I126" i="1"/>
  <c r="I125" i="1"/>
  <c r="K126" i="1"/>
  <c r="K125" i="1"/>
  <c r="L126" i="1"/>
  <c r="L125" i="1"/>
  <c r="N126" i="1"/>
  <c r="N125" i="1"/>
  <c r="O126" i="1"/>
  <c r="O125" i="1"/>
  <c r="J127" i="1"/>
  <c r="J126" i="1"/>
  <c r="M127" i="1"/>
  <c r="M126" i="1"/>
  <c r="M125" i="1"/>
  <c r="M121" i="1"/>
  <c r="M120" i="1"/>
  <c r="P127" i="1"/>
  <c r="P126" i="1"/>
  <c r="P125" i="1"/>
  <c r="P121" i="1"/>
  <c r="I129" i="1"/>
  <c r="I128" i="1"/>
  <c r="J129" i="1"/>
  <c r="J128" i="1"/>
  <c r="J130" i="1"/>
  <c r="H132" i="1"/>
  <c r="H131" i="1"/>
  <c r="I132" i="1"/>
  <c r="I131" i="1"/>
  <c r="J132" i="1"/>
  <c r="J131" i="1"/>
  <c r="K132" i="1"/>
  <c r="K131" i="1"/>
  <c r="L132" i="1"/>
  <c r="L131" i="1"/>
  <c r="M132" i="1"/>
  <c r="M131" i="1"/>
  <c r="N132" i="1"/>
  <c r="N131" i="1"/>
  <c r="O132" i="1"/>
  <c r="O131" i="1"/>
  <c r="P132" i="1"/>
  <c r="P131" i="1"/>
  <c r="H139" i="1"/>
  <c r="I139" i="1"/>
  <c r="K139" i="1"/>
  <c r="L139" i="1"/>
  <c r="N139" i="1"/>
  <c r="O139" i="1"/>
  <c r="J140" i="1"/>
  <c r="J139" i="1"/>
  <c r="M140" i="1"/>
  <c r="M139" i="1"/>
  <c r="P140" i="1"/>
  <c r="P139" i="1"/>
  <c r="H143" i="1"/>
  <c r="I143" i="1"/>
  <c r="K143" i="1"/>
  <c r="L143" i="1"/>
  <c r="N143" i="1"/>
  <c r="O143" i="1"/>
  <c r="J144" i="1"/>
  <c r="J143" i="1"/>
  <c r="M144" i="1"/>
  <c r="M143" i="1"/>
  <c r="P144" i="1"/>
  <c r="P143" i="1"/>
  <c r="H145" i="1"/>
  <c r="I145" i="1"/>
  <c r="K145" i="1"/>
  <c r="L145" i="1"/>
  <c r="N145" i="1"/>
  <c r="O145" i="1"/>
  <c r="J146" i="1"/>
  <c r="J145" i="1"/>
  <c r="M146" i="1"/>
  <c r="M145" i="1"/>
  <c r="P146" i="1"/>
  <c r="P145" i="1"/>
  <c r="H147" i="1"/>
  <c r="I147" i="1"/>
  <c r="K147" i="1"/>
  <c r="L147" i="1"/>
  <c r="N147" i="1"/>
  <c r="O147" i="1"/>
  <c r="J148" i="1"/>
  <c r="J147" i="1"/>
  <c r="M148" i="1"/>
  <c r="M147" i="1"/>
  <c r="P148" i="1"/>
  <c r="P147" i="1"/>
  <c r="H149" i="1"/>
  <c r="I149" i="1"/>
  <c r="K149" i="1"/>
  <c r="L149" i="1"/>
  <c r="N149" i="1"/>
  <c r="O149" i="1"/>
  <c r="J150" i="1"/>
  <c r="J149" i="1"/>
  <c r="M150" i="1"/>
  <c r="M149" i="1"/>
  <c r="P150" i="1"/>
  <c r="P149" i="1"/>
  <c r="H151" i="1"/>
  <c r="I151" i="1"/>
  <c r="K151" i="1"/>
  <c r="L151" i="1"/>
  <c r="N151" i="1"/>
  <c r="O151" i="1"/>
  <c r="J152" i="1"/>
  <c r="J151" i="1"/>
  <c r="M152" i="1"/>
  <c r="M151" i="1"/>
  <c r="P152" i="1"/>
  <c r="P151" i="1"/>
  <c r="H153" i="1"/>
  <c r="I153" i="1"/>
  <c r="J153" i="1"/>
  <c r="K153" i="1"/>
  <c r="L153" i="1"/>
  <c r="M153" i="1"/>
  <c r="N153" i="1"/>
  <c r="O153" i="1"/>
  <c r="P153" i="1"/>
  <c r="H156" i="1"/>
  <c r="I156" i="1"/>
  <c r="I155" i="1"/>
  <c r="K156" i="1"/>
  <c r="K155" i="1"/>
  <c r="L156" i="1"/>
  <c r="N156" i="1"/>
  <c r="N155" i="1"/>
  <c r="O156" i="1"/>
  <c r="J157" i="1"/>
  <c r="J156" i="1"/>
  <c r="M157" i="1"/>
  <c r="M156" i="1"/>
  <c r="M155" i="1"/>
  <c r="P157" i="1"/>
  <c r="P156" i="1"/>
  <c r="H159" i="1"/>
  <c r="I159" i="1"/>
  <c r="J159" i="1"/>
  <c r="K159" i="1"/>
  <c r="L159" i="1"/>
  <c r="N159" i="1"/>
  <c r="O159" i="1"/>
  <c r="J160" i="1"/>
  <c r="M160" i="1"/>
  <c r="M159" i="1"/>
  <c r="P160" i="1"/>
  <c r="P159" i="1"/>
  <c r="H161" i="1"/>
  <c r="H162" i="1"/>
  <c r="I162" i="1"/>
  <c r="I161" i="1"/>
  <c r="K162" i="1"/>
  <c r="K161" i="1"/>
  <c r="L162" i="1"/>
  <c r="L161" i="1"/>
  <c r="N162" i="1"/>
  <c r="N161" i="1"/>
  <c r="O162" i="1"/>
  <c r="O161" i="1"/>
  <c r="J163" i="1"/>
  <c r="M163" i="1"/>
  <c r="P163" i="1"/>
  <c r="J164" i="1"/>
  <c r="M164" i="1"/>
  <c r="P164" i="1"/>
  <c r="J165" i="1"/>
  <c r="M165" i="1"/>
  <c r="P165" i="1"/>
  <c r="H170" i="1"/>
  <c r="H169" i="1"/>
  <c r="H168" i="1"/>
  <c r="I170" i="1"/>
  <c r="I169" i="1"/>
  <c r="I168" i="1"/>
  <c r="K170" i="1"/>
  <c r="K169" i="1"/>
  <c r="K168" i="1"/>
  <c r="L170" i="1"/>
  <c r="L169" i="1"/>
  <c r="L168" i="1"/>
  <c r="N170" i="1"/>
  <c r="N169" i="1"/>
  <c r="N168" i="1"/>
  <c r="O170" i="1"/>
  <c r="O169" i="1"/>
  <c r="O168" i="1"/>
  <c r="O167" i="1"/>
  <c r="O166" i="1"/>
  <c r="J171" i="1"/>
  <c r="J170" i="1"/>
  <c r="J169" i="1"/>
  <c r="M171" i="1"/>
  <c r="M170" i="1"/>
  <c r="M169" i="1"/>
  <c r="M168" i="1"/>
  <c r="M167" i="1"/>
  <c r="P171" i="1"/>
  <c r="P170" i="1"/>
  <c r="P169" i="1"/>
  <c r="P168" i="1"/>
  <c r="H174" i="1"/>
  <c r="H173" i="1"/>
  <c r="H172" i="1"/>
  <c r="I174" i="1"/>
  <c r="I173" i="1"/>
  <c r="I172" i="1"/>
  <c r="K174" i="1"/>
  <c r="K173" i="1"/>
  <c r="K172" i="1"/>
  <c r="L174" i="1"/>
  <c r="L173" i="1"/>
  <c r="L172" i="1"/>
  <c r="N174" i="1"/>
  <c r="N173" i="1"/>
  <c r="N172" i="1"/>
  <c r="O174" i="1"/>
  <c r="O173" i="1"/>
  <c r="O172" i="1"/>
  <c r="J175" i="1"/>
  <c r="M175" i="1"/>
  <c r="M174" i="1"/>
  <c r="M173" i="1"/>
  <c r="M172" i="1"/>
  <c r="P175" i="1"/>
  <c r="P174" i="1"/>
  <c r="P173" i="1"/>
  <c r="P172" i="1"/>
  <c r="H185" i="1"/>
  <c r="H184" i="1"/>
  <c r="H183" i="1"/>
  <c r="H182" i="1"/>
  <c r="H177" i="1"/>
  <c r="I185" i="1"/>
  <c r="I184" i="1"/>
  <c r="I183" i="1"/>
  <c r="I182" i="1"/>
  <c r="I177" i="1"/>
  <c r="K185" i="1"/>
  <c r="K184" i="1"/>
  <c r="K183" i="1"/>
  <c r="K182" i="1"/>
  <c r="K177" i="1"/>
  <c r="L185" i="1"/>
  <c r="L184" i="1"/>
  <c r="L183" i="1"/>
  <c r="L182" i="1"/>
  <c r="L177" i="1"/>
  <c r="N185" i="1"/>
  <c r="N184" i="1"/>
  <c r="N183" i="1"/>
  <c r="N182" i="1"/>
  <c r="N177" i="1"/>
  <c r="O185" i="1"/>
  <c r="O184" i="1"/>
  <c r="O183" i="1"/>
  <c r="O182" i="1"/>
  <c r="O177" i="1"/>
  <c r="J186" i="1"/>
  <c r="J185" i="1"/>
  <c r="J184" i="1"/>
  <c r="J183" i="1"/>
  <c r="M186" i="1"/>
  <c r="M185" i="1"/>
  <c r="M184" i="1"/>
  <c r="M183" i="1"/>
  <c r="M182" i="1"/>
  <c r="M177" i="1"/>
  <c r="P186" i="1"/>
  <c r="P185" i="1"/>
  <c r="P184" i="1"/>
  <c r="P183" i="1"/>
  <c r="P182" i="1"/>
  <c r="P177" i="1"/>
  <c r="H191" i="1"/>
  <c r="H190" i="1"/>
  <c r="H189" i="1"/>
  <c r="H188" i="1"/>
  <c r="H187" i="1"/>
  <c r="I191" i="1"/>
  <c r="I190" i="1"/>
  <c r="I189" i="1"/>
  <c r="I188" i="1"/>
  <c r="I187" i="1"/>
  <c r="K191" i="1"/>
  <c r="K190" i="1"/>
  <c r="K189" i="1"/>
  <c r="K188" i="1"/>
  <c r="K187" i="1"/>
  <c r="L191" i="1"/>
  <c r="L190" i="1"/>
  <c r="L189" i="1"/>
  <c r="L188" i="1"/>
  <c r="L187" i="1"/>
  <c r="N191" i="1"/>
  <c r="N190" i="1"/>
  <c r="N189" i="1"/>
  <c r="N188" i="1"/>
  <c r="N187" i="1"/>
  <c r="O191" i="1"/>
  <c r="O190" i="1"/>
  <c r="O189" i="1"/>
  <c r="O188" i="1"/>
  <c r="O187" i="1"/>
  <c r="J192" i="1"/>
  <c r="M192" i="1"/>
  <c r="P192" i="1"/>
  <c r="J193" i="1"/>
  <c r="M193" i="1"/>
  <c r="P193" i="1"/>
  <c r="J194" i="1"/>
  <c r="M194" i="1"/>
  <c r="M191" i="1"/>
  <c r="P194" i="1"/>
  <c r="J195" i="1"/>
  <c r="M195" i="1"/>
  <c r="P195" i="1"/>
  <c r="H200" i="1"/>
  <c r="H199" i="1"/>
  <c r="H198" i="1"/>
  <c r="I200" i="1"/>
  <c r="I199" i="1"/>
  <c r="I198" i="1"/>
  <c r="K200" i="1"/>
  <c r="K199" i="1"/>
  <c r="K198" i="1"/>
  <c r="L200" i="1"/>
  <c r="L199" i="1"/>
  <c r="L198" i="1"/>
  <c r="N200" i="1"/>
  <c r="N199" i="1"/>
  <c r="N198" i="1"/>
  <c r="O200" i="1"/>
  <c r="O199" i="1"/>
  <c r="O198" i="1"/>
  <c r="J201" i="1"/>
  <c r="M201" i="1"/>
  <c r="P201" i="1"/>
  <c r="J202" i="1"/>
  <c r="M202" i="1"/>
  <c r="P202" i="1"/>
  <c r="J203" i="1"/>
  <c r="M203" i="1"/>
  <c r="P203" i="1"/>
  <c r="J204" i="1"/>
  <c r="M204" i="1"/>
  <c r="P204" i="1"/>
  <c r="J205" i="1"/>
  <c r="M205" i="1"/>
  <c r="P205" i="1"/>
  <c r="J206" i="1"/>
  <c r="M206" i="1"/>
  <c r="P206" i="1"/>
  <c r="H209" i="1"/>
  <c r="H208" i="1"/>
  <c r="H207" i="1"/>
  <c r="I209" i="1"/>
  <c r="I208" i="1"/>
  <c r="I207" i="1"/>
  <c r="K209" i="1"/>
  <c r="K208" i="1"/>
  <c r="K207" i="1"/>
  <c r="L209" i="1"/>
  <c r="L208" i="1"/>
  <c r="L207" i="1"/>
  <c r="N209" i="1"/>
  <c r="N208" i="1"/>
  <c r="N207" i="1"/>
  <c r="O209" i="1"/>
  <c r="O208" i="1"/>
  <c r="O207" i="1"/>
  <c r="J210" i="1"/>
  <c r="J209" i="1"/>
  <c r="M210" i="1"/>
  <c r="M209" i="1"/>
  <c r="M208" i="1"/>
  <c r="M207" i="1"/>
  <c r="P210" i="1"/>
  <c r="P209" i="1"/>
  <c r="P208" i="1"/>
  <c r="P207" i="1"/>
  <c r="H214" i="1"/>
  <c r="H213" i="1"/>
  <c r="H212" i="1"/>
  <c r="K214" i="1"/>
  <c r="K213" i="1"/>
  <c r="K212" i="1"/>
  <c r="L214" i="1"/>
  <c r="L213" i="1"/>
  <c r="L212" i="1"/>
  <c r="N214" i="1"/>
  <c r="N213" i="1"/>
  <c r="N212" i="1"/>
  <c r="O214" i="1"/>
  <c r="O213" i="1"/>
  <c r="O212" i="1"/>
  <c r="M215" i="1"/>
  <c r="M214" i="1"/>
  <c r="M213" i="1"/>
  <c r="M212" i="1"/>
  <c r="P215" i="1"/>
  <c r="P214" i="1"/>
  <c r="P213" i="1"/>
  <c r="P212" i="1"/>
  <c r="O216" i="1"/>
  <c r="H218" i="1"/>
  <c r="H217" i="1"/>
  <c r="H216" i="1"/>
  <c r="I218" i="1"/>
  <c r="I217" i="1"/>
  <c r="I216" i="1"/>
  <c r="K218" i="1"/>
  <c r="K217" i="1"/>
  <c r="K216" i="1"/>
  <c r="L218" i="1"/>
  <c r="L217" i="1"/>
  <c r="L216" i="1"/>
  <c r="N218" i="1"/>
  <c r="N217" i="1"/>
  <c r="N216" i="1"/>
  <c r="O218" i="1"/>
  <c r="O217" i="1"/>
  <c r="J219" i="1"/>
  <c r="J218" i="1"/>
  <c r="J217" i="1"/>
  <c r="J216" i="1"/>
  <c r="M219" i="1"/>
  <c r="M218" i="1"/>
  <c r="M217" i="1"/>
  <c r="M216" i="1"/>
  <c r="P219" i="1"/>
  <c r="P218" i="1"/>
  <c r="P217" i="1"/>
  <c r="P216" i="1"/>
  <c r="H224" i="1"/>
  <c r="H223" i="1"/>
  <c r="H222" i="1"/>
  <c r="I224" i="1"/>
  <c r="I223" i="1"/>
  <c r="I222" i="1"/>
  <c r="K224" i="1"/>
  <c r="K223" i="1"/>
  <c r="K222" i="1"/>
  <c r="L224" i="1"/>
  <c r="L223" i="1"/>
  <c r="L222" i="1"/>
  <c r="N224" i="1"/>
  <c r="N223" i="1"/>
  <c r="N222" i="1"/>
  <c r="O224" i="1"/>
  <c r="O223" i="1"/>
  <c r="O222" i="1"/>
  <c r="P224" i="1"/>
  <c r="P223" i="1"/>
  <c r="P222" i="1"/>
  <c r="H225" i="1"/>
  <c r="I225" i="1"/>
  <c r="K225" i="1"/>
  <c r="L225" i="1"/>
  <c r="N225" i="1"/>
  <c r="O225" i="1"/>
  <c r="P225" i="1"/>
  <c r="J226" i="1"/>
  <c r="J225" i="1"/>
  <c r="M226" i="1"/>
  <c r="M225" i="1"/>
  <c r="P226" i="1"/>
  <c r="H230" i="1"/>
  <c r="H229" i="1"/>
  <c r="H228" i="1"/>
  <c r="I230" i="1"/>
  <c r="I229" i="1"/>
  <c r="I228" i="1"/>
  <c r="K230" i="1"/>
  <c r="K229" i="1"/>
  <c r="K228" i="1"/>
  <c r="K227" i="1"/>
  <c r="L230" i="1"/>
  <c r="L229" i="1"/>
  <c r="L228" i="1"/>
  <c r="L227" i="1"/>
  <c r="N230" i="1"/>
  <c r="N229" i="1"/>
  <c r="N228" i="1"/>
  <c r="N227" i="1"/>
  <c r="N196" i="1"/>
  <c r="O229" i="1"/>
  <c r="O228" i="1"/>
  <c r="M231" i="1"/>
  <c r="M230" i="1"/>
  <c r="M229" i="1"/>
  <c r="M228" i="1"/>
  <c r="H234" i="1"/>
  <c r="H233" i="1"/>
  <c r="H232" i="1"/>
  <c r="I234" i="1"/>
  <c r="I233" i="1"/>
  <c r="I232" i="1"/>
  <c r="K234" i="1"/>
  <c r="K233" i="1"/>
  <c r="K232" i="1"/>
  <c r="L234" i="1"/>
  <c r="L233" i="1"/>
  <c r="L232" i="1"/>
  <c r="N234" i="1"/>
  <c r="N233" i="1"/>
  <c r="N232" i="1"/>
  <c r="O234" i="1"/>
  <c r="O233" i="1"/>
  <c r="O232" i="1"/>
  <c r="J235" i="1"/>
  <c r="J234" i="1"/>
  <c r="J233" i="1"/>
  <c r="M235" i="1"/>
  <c r="M234" i="1"/>
  <c r="M233" i="1"/>
  <c r="M232" i="1"/>
  <c r="P235" i="1"/>
  <c r="P234" i="1"/>
  <c r="P233" i="1"/>
  <c r="P232" i="1"/>
  <c r="H239" i="1"/>
  <c r="H238" i="1"/>
  <c r="H237" i="1"/>
  <c r="H236" i="1"/>
  <c r="I239" i="1"/>
  <c r="K239" i="1"/>
  <c r="K238" i="1"/>
  <c r="K237" i="1"/>
  <c r="K236" i="1"/>
  <c r="L239" i="1"/>
  <c r="L238" i="1"/>
  <c r="L237" i="1"/>
  <c r="L236" i="1"/>
  <c r="N239" i="1"/>
  <c r="O239" i="1"/>
  <c r="J240" i="1"/>
  <c r="J239" i="1"/>
  <c r="M240" i="1"/>
  <c r="M239" i="1"/>
  <c r="P240" i="1"/>
  <c r="P239" i="1"/>
  <c r="H241" i="1"/>
  <c r="I241" i="1"/>
  <c r="K241" i="1"/>
  <c r="L241" i="1"/>
  <c r="N241" i="1"/>
  <c r="O241" i="1"/>
  <c r="J242" i="1"/>
  <c r="J241" i="1"/>
  <c r="M242" i="1"/>
  <c r="M241" i="1"/>
  <c r="P242" i="1"/>
  <c r="P241" i="1"/>
  <c r="P244" i="1"/>
  <c r="P243" i="1"/>
  <c r="H246" i="1"/>
  <c r="H245" i="1"/>
  <c r="H244" i="1"/>
  <c r="H243" i="1"/>
  <c r="I246" i="1"/>
  <c r="I245" i="1"/>
  <c r="I244" i="1"/>
  <c r="I243" i="1"/>
  <c r="J246" i="1"/>
  <c r="J245" i="1"/>
  <c r="J244" i="1"/>
  <c r="J243" i="1"/>
  <c r="K246" i="1"/>
  <c r="K245" i="1"/>
  <c r="K244" i="1"/>
  <c r="K243" i="1"/>
  <c r="L246" i="1"/>
  <c r="L245" i="1"/>
  <c r="L244" i="1"/>
  <c r="L243" i="1"/>
  <c r="M246" i="1"/>
  <c r="M245" i="1"/>
  <c r="M244" i="1"/>
  <c r="M243" i="1"/>
  <c r="N246" i="1"/>
  <c r="N245" i="1"/>
  <c r="N244" i="1"/>
  <c r="N243" i="1"/>
  <c r="O246" i="1"/>
  <c r="O245" i="1"/>
  <c r="O244" i="1"/>
  <c r="O243" i="1"/>
  <c r="P246" i="1"/>
  <c r="P245" i="1"/>
  <c r="I250" i="1"/>
  <c r="I249" i="1"/>
  <c r="I248" i="1"/>
  <c r="H252" i="1"/>
  <c r="H251" i="1"/>
  <c r="H250" i="1"/>
  <c r="H249" i="1"/>
  <c r="H248" i="1"/>
  <c r="I252" i="1"/>
  <c r="I251" i="1"/>
  <c r="K252" i="1"/>
  <c r="K251" i="1"/>
  <c r="K250" i="1"/>
  <c r="K249" i="1"/>
  <c r="K248" i="1"/>
  <c r="L252" i="1"/>
  <c r="L251" i="1"/>
  <c r="L250" i="1"/>
  <c r="L249" i="1"/>
  <c r="L248" i="1"/>
  <c r="N252" i="1"/>
  <c r="N251" i="1"/>
  <c r="N250" i="1"/>
  <c r="N249" i="1"/>
  <c r="N248" i="1"/>
  <c r="O252" i="1"/>
  <c r="O251" i="1"/>
  <c r="O250" i="1"/>
  <c r="O249" i="1"/>
  <c r="O248" i="1"/>
  <c r="J253" i="1"/>
  <c r="J252" i="1"/>
  <c r="J251" i="1"/>
  <c r="J250" i="1"/>
  <c r="M253" i="1"/>
  <c r="M252" i="1"/>
  <c r="M251" i="1"/>
  <c r="M250" i="1"/>
  <c r="M249" i="1"/>
  <c r="M248" i="1"/>
  <c r="P253" i="1"/>
  <c r="P252" i="1"/>
  <c r="P251" i="1"/>
  <c r="P250" i="1"/>
  <c r="P249" i="1"/>
  <c r="P248" i="1"/>
  <c r="H257" i="1"/>
  <c r="I257" i="1"/>
  <c r="K257" i="1"/>
  <c r="K256" i="1"/>
  <c r="L257" i="1"/>
  <c r="N257" i="1"/>
  <c r="N255" i="1"/>
  <c r="N254" i="1"/>
  <c r="O257" i="1"/>
  <c r="O255" i="1"/>
  <c r="O254" i="1"/>
  <c r="O256" i="1"/>
  <c r="J258" i="1"/>
  <c r="J257" i="1"/>
  <c r="M258" i="1"/>
  <c r="M257" i="1"/>
  <c r="P258" i="1"/>
  <c r="P257" i="1"/>
  <c r="P256" i="1"/>
  <c r="H262" i="1"/>
  <c r="H261" i="1"/>
  <c r="H260" i="1"/>
  <c r="I262" i="1"/>
  <c r="I261" i="1"/>
  <c r="I260" i="1"/>
  <c r="K262" i="1"/>
  <c r="K261" i="1"/>
  <c r="K260" i="1"/>
  <c r="L262" i="1"/>
  <c r="L261" i="1"/>
  <c r="L260" i="1"/>
  <c r="N262" i="1"/>
  <c r="N261" i="1"/>
  <c r="N260" i="1"/>
  <c r="N259" i="1"/>
  <c r="O262" i="1"/>
  <c r="O261" i="1"/>
  <c r="O260" i="1"/>
  <c r="J263" i="1"/>
  <c r="J262" i="1"/>
  <c r="M263" i="1"/>
  <c r="M262" i="1"/>
  <c r="M261" i="1"/>
  <c r="M260" i="1"/>
  <c r="P263" i="1"/>
  <c r="P262" i="1"/>
  <c r="P261" i="1"/>
  <c r="P260" i="1"/>
  <c r="H266" i="1"/>
  <c r="H265" i="1"/>
  <c r="H264" i="1"/>
  <c r="I266" i="1"/>
  <c r="I265" i="1"/>
  <c r="I264" i="1"/>
  <c r="K266" i="1"/>
  <c r="K265" i="1"/>
  <c r="K264" i="1"/>
  <c r="L266" i="1"/>
  <c r="L265" i="1"/>
  <c r="L264" i="1"/>
  <c r="L259" i="1"/>
  <c r="N266" i="1"/>
  <c r="N265" i="1"/>
  <c r="N264" i="1"/>
  <c r="O266" i="1"/>
  <c r="O265" i="1"/>
  <c r="O264" i="1"/>
  <c r="J267" i="1"/>
  <c r="J266" i="1"/>
  <c r="J265" i="1"/>
  <c r="J264" i="1"/>
  <c r="M267" i="1"/>
  <c r="M266" i="1"/>
  <c r="M265" i="1"/>
  <c r="M264" i="1"/>
  <c r="P267" i="1"/>
  <c r="P266" i="1"/>
  <c r="P265" i="1"/>
  <c r="P264" i="1"/>
  <c r="H273" i="1"/>
  <c r="H272" i="1"/>
  <c r="I273" i="1"/>
  <c r="I272" i="1"/>
  <c r="K273" i="1"/>
  <c r="K272" i="1"/>
  <c r="K271" i="1"/>
  <c r="L273" i="1"/>
  <c r="L272" i="1"/>
  <c r="N273" i="1"/>
  <c r="N272" i="1"/>
  <c r="O273" i="1"/>
  <c r="O272" i="1"/>
  <c r="J274" i="1"/>
  <c r="M274" i="1"/>
  <c r="M273" i="1"/>
  <c r="M272" i="1"/>
  <c r="P274" i="1"/>
  <c r="J275" i="1"/>
  <c r="M275" i="1"/>
  <c r="P275" i="1"/>
  <c r="P273" i="1"/>
  <c r="H277" i="1"/>
  <c r="I277" i="1"/>
  <c r="K277" i="1"/>
  <c r="L277" i="1"/>
  <c r="N277" i="1"/>
  <c r="O277" i="1"/>
  <c r="J278" i="1"/>
  <c r="M278" i="1"/>
  <c r="P278" i="1"/>
  <c r="P277" i="1"/>
  <c r="J279" i="1"/>
  <c r="M279" i="1"/>
  <c r="M277" i="1"/>
  <c r="M276" i="1"/>
  <c r="P279" i="1"/>
  <c r="J280" i="1"/>
  <c r="M280" i="1"/>
  <c r="P280" i="1"/>
  <c r="H281" i="1"/>
  <c r="I281" i="1"/>
  <c r="K281" i="1"/>
  <c r="K276" i="1"/>
  <c r="L281" i="1"/>
  <c r="N281" i="1"/>
  <c r="O281" i="1"/>
  <c r="O276" i="1"/>
  <c r="J282" i="1"/>
  <c r="J281" i="1"/>
  <c r="M282" i="1"/>
  <c r="M281" i="1"/>
  <c r="P282" i="1"/>
  <c r="P281" i="1"/>
  <c r="H289" i="1"/>
  <c r="H288" i="1"/>
  <c r="H287" i="1"/>
  <c r="H286" i="1"/>
  <c r="I289" i="1"/>
  <c r="I288" i="1"/>
  <c r="I287" i="1"/>
  <c r="I286" i="1"/>
  <c r="K289" i="1"/>
  <c r="K288" i="1"/>
  <c r="K287" i="1"/>
  <c r="K286" i="1"/>
  <c r="K269" i="1"/>
  <c r="L289" i="1"/>
  <c r="L288" i="1"/>
  <c r="L287" i="1"/>
  <c r="L286" i="1"/>
  <c r="N289" i="1"/>
  <c r="N288" i="1"/>
  <c r="N287" i="1"/>
  <c r="N286" i="1"/>
  <c r="O289" i="1"/>
  <c r="O288" i="1"/>
  <c r="O287" i="1"/>
  <c r="O286" i="1"/>
  <c r="O269" i="1"/>
  <c r="J290" i="1"/>
  <c r="M290" i="1"/>
  <c r="M289" i="1"/>
  <c r="M288" i="1"/>
  <c r="M287" i="1"/>
  <c r="M286" i="1"/>
  <c r="P290" i="1"/>
  <c r="P289" i="1"/>
  <c r="P288" i="1"/>
  <c r="P287" i="1"/>
  <c r="P286" i="1"/>
  <c r="H294" i="1"/>
  <c r="H293" i="1"/>
  <c r="H295" i="1"/>
  <c r="I295" i="1"/>
  <c r="I294" i="1"/>
  <c r="I293" i="1"/>
  <c r="K295" i="1"/>
  <c r="K294" i="1"/>
  <c r="K293" i="1"/>
  <c r="L295" i="1"/>
  <c r="L294" i="1"/>
  <c r="L293" i="1"/>
  <c r="N295" i="1"/>
  <c r="N294" i="1"/>
  <c r="N293" i="1"/>
  <c r="O295" i="1"/>
  <c r="O294" i="1"/>
  <c r="O293" i="1"/>
  <c r="O292" i="1"/>
  <c r="O291" i="1"/>
  <c r="J297" i="1"/>
  <c r="M297" i="1"/>
  <c r="M295" i="1"/>
  <c r="M294" i="1"/>
  <c r="M293" i="1"/>
  <c r="P297" i="1"/>
  <c r="P295" i="1"/>
  <c r="P294" i="1"/>
  <c r="P293" i="1"/>
  <c r="H300" i="1"/>
  <c r="H299" i="1"/>
  <c r="I300" i="1"/>
  <c r="I299" i="1"/>
  <c r="K300" i="1"/>
  <c r="K299" i="1"/>
  <c r="K298" i="1"/>
  <c r="K292" i="1"/>
  <c r="K291" i="1"/>
  <c r="L300" i="1"/>
  <c r="L299" i="1"/>
  <c r="N300" i="1"/>
  <c r="N299" i="1"/>
  <c r="O300" i="1"/>
  <c r="O299" i="1"/>
  <c r="J301" i="1"/>
  <c r="M301" i="1"/>
  <c r="M300" i="1"/>
  <c r="M299" i="1"/>
  <c r="P301" i="1"/>
  <c r="P300" i="1"/>
  <c r="P299" i="1"/>
  <c r="H303" i="1"/>
  <c r="I303" i="1"/>
  <c r="K303" i="1"/>
  <c r="L303" i="1"/>
  <c r="N303" i="1"/>
  <c r="O303" i="1"/>
  <c r="J304" i="1"/>
  <c r="J303" i="1"/>
  <c r="M304" i="1"/>
  <c r="M303" i="1"/>
  <c r="P304" i="1"/>
  <c r="P303" i="1"/>
  <c r="P302" i="1"/>
  <c r="I305" i="1"/>
  <c r="I302" i="1"/>
  <c r="J306" i="1"/>
  <c r="H307" i="1"/>
  <c r="I307" i="1"/>
  <c r="K307" i="1"/>
  <c r="K302" i="1"/>
  <c r="L307" i="1"/>
  <c r="N307" i="1"/>
  <c r="O307" i="1"/>
  <c r="P307" i="1"/>
  <c r="J308" i="1"/>
  <c r="J307" i="1"/>
  <c r="M308" i="1"/>
  <c r="M307" i="1"/>
  <c r="P308" i="1"/>
  <c r="H310" i="1"/>
  <c r="I310" i="1"/>
  <c r="J310" i="1"/>
  <c r="K310" i="1"/>
  <c r="L310" i="1"/>
  <c r="M310" i="1"/>
  <c r="N310" i="1"/>
  <c r="O310" i="1"/>
  <c r="P310" i="1"/>
  <c r="H312" i="1"/>
  <c r="I312" i="1"/>
  <c r="K312" i="1"/>
  <c r="L312" i="1"/>
  <c r="N312" i="1"/>
  <c r="O312" i="1"/>
  <c r="J313" i="1"/>
  <c r="M313" i="1"/>
  <c r="M312" i="1"/>
  <c r="P313" i="1"/>
  <c r="P312" i="1"/>
  <c r="H314" i="1"/>
  <c r="K314" i="1"/>
  <c r="N314" i="1"/>
  <c r="J316" i="1"/>
  <c r="M316" i="1"/>
  <c r="P316" i="1"/>
  <c r="J317" i="1"/>
  <c r="M317" i="1"/>
  <c r="P317" i="1"/>
  <c r="J318" i="1"/>
  <c r="M318" i="1"/>
  <c r="P318" i="1"/>
  <c r="J319" i="1"/>
  <c r="M319" i="1"/>
  <c r="P319" i="1"/>
  <c r="J320" i="1"/>
  <c r="M320" i="1"/>
  <c r="P320" i="1"/>
  <c r="J321" i="1"/>
  <c r="M321" i="1"/>
  <c r="P321" i="1"/>
  <c r="J322" i="1"/>
  <c r="P322" i="1"/>
  <c r="J323" i="1"/>
  <c r="M323" i="1"/>
  <c r="H325" i="1"/>
  <c r="I325" i="1"/>
  <c r="K325" i="1"/>
  <c r="L325" i="1"/>
  <c r="N325" i="1"/>
  <c r="O325" i="1"/>
  <c r="J326" i="1"/>
  <c r="M326" i="1"/>
  <c r="M325" i="1"/>
  <c r="P326" i="1"/>
  <c r="P325" i="1"/>
  <c r="H328" i="1"/>
  <c r="I328" i="1"/>
  <c r="J328" i="1"/>
  <c r="K328" i="1"/>
  <c r="L328" i="1"/>
  <c r="M328" i="1"/>
  <c r="N328" i="1"/>
  <c r="O328" i="1"/>
  <c r="P328" i="1"/>
  <c r="H330" i="1"/>
  <c r="H324" i="1"/>
  <c r="I330" i="1"/>
  <c r="J330" i="1"/>
  <c r="K330" i="1"/>
  <c r="L330" i="1"/>
  <c r="M330" i="1"/>
  <c r="N330" i="1"/>
  <c r="O330" i="1"/>
  <c r="P330" i="1"/>
  <c r="H339" i="1"/>
  <c r="H338" i="1"/>
  <c r="H337" i="1"/>
  <c r="H336" i="1"/>
  <c r="I339" i="1"/>
  <c r="I338" i="1"/>
  <c r="I337" i="1"/>
  <c r="I336" i="1"/>
  <c r="K339" i="1"/>
  <c r="K338" i="1"/>
  <c r="K337" i="1"/>
  <c r="K336" i="1"/>
  <c r="L339" i="1"/>
  <c r="L338" i="1"/>
  <c r="L337" i="1"/>
  <c r="L336" i="1"/>
  <c r="N339" i="1"/>
  <c r="N338" i="1"/>
  <c r="N337" i="1"/>
  <c r="N336" i="1"/>
  <c r="N335" i="1"/>
  <c r="O339" i="1"/>
  <c r="O338" i="1"/>
  <c r="O337" i="1"/>
  <c r="O336" i="1"/>
  <c r="O335" i="1"/>
  <c r="M340" i="1"/>
  <c r="M339" i="1"/>
  <c r="M338" i="1"/>
  <c r="M337" i="1"/>
  <c r="M336" i="1"/>
  <c r="M335" i="1"/>
  <c r="P340" i="1"/>
  <c r="P339" i="1"/>
  <c r="P338" i="1"/>
  <c r="P337" i="1"/>
  <c r="P336" i="1"/>
  <c r="H344" i="1"/>
  <c r="H343" i="1"/>
  <c r="H342" i="1"/>
  <c r="H341" i="1"/>
  <c r="I344" i="1"/>
  <c r="I343" i="1"/>
  <c r="I342" i="1"/>
  <c r="I341" i="1"/>
  <c r="K344" i="1"/>
  <c r="K343" i="1"/>
  <c r="K342" i="1"/>
  <c r="K341" i="1"/>
  <c r="L344" i="1"/>
  <c r="L343" i="1"/>
  <c r="L342" i="1"/>
  <c r="L341" i="1"/>
  <c r="N344" i="1"/>
  <c r="N343" i="1"/>
  <c r="N342" i="1"/>
  <c r="N341" i="1"/>
  <c r="O344" i="1"/>
  <c r="O343" i="1"/>
  <c r="O342" i="1"/>
  <c r="O341" i="1"/>
  <c r="J345" i="1"/>
  <c r="J344" i="1"/>
  <c r="J343" i="1"/>
  <c r="J342" i="1"/>
  <c r="J341" i="1"/>
  <c r="J335" i="1"/>
  <c r="M345" i="1"/>
  <c r="M344" i="1"/>
  <c r="M343" i="1"/>
  <c r="M342" i="1"/>
  <c r="M341" i="1"/>
  <c r="P345" i="1"/>
  <c r="P344" i="1"/>
  <c r="P343" i="1"/>
  <c r="P342" i="1"/>
  <c r="P341" i="1"/>
  <c r="H347" i="1"/>
  <c r="H346" i="1"/>
  <c r="I347" i="1"/>
  <c r="I346" i="1"/>
  <c r="J347" i="1"/>
  <c r="J346" i="1"/>
  <c r="K347" i="1"/>
  <c r="K346" i="1"/>
  <c r="L347" i="1"/>
  <c r="L346" i="1"/>
  <c r="M347" i="1"/>
  <c r="M346" i="1"/>
  <c r="N347" i="1"/>
  <c r="N346" i="1"/>
  <c r="O347" i="1"/>
  <c r="O346" i="1"/>
  <c r="P347" i="1"/>
  <c r="P346" i="1"/>
  <c r="H355" i="1"/>
  <c r="I355" i="1"/>
  <c r="K355" i="1"/>
  <c r="L355" i="1"/>
  <c r="N355" i="1"/>
  <c r="O355" i="1"/>
  <c r="J356" i="1"/>
  <c r="M356" i="1"/>
  <c r="P356" i="1"/>
  <c r="J357" i="1"/>
  <c r="M357" i="1"/>
  <c r="P357" i="1"/>
  <c r="J358" i="1"/>
  <c r="M358" i="1"/>
  <c r="P358" i="1"/>
  <c r="H359" i="1"/>
  <c r="H354" i="1"/>
  <c r="H353" i="1"/>
  <c r="H352" i="1"/>
  <c r="H351" i="1"/>
  <c r="I359" i="1"/>
  <c r="K359" i="1"/>
  <c r="L359" i="1"/>
  <c r="N359" i="1"/>
  <c r="N354" i="1"/>
  <c r="N353" i="1"/>
  <c r="N352" i="1"/>
  <c r="N351" i="1"/>
  <c r="O359" i="1"/>
  <c r="J360" i="1"/>
  <c r="J359" i="1"/>
  <c r="M360" i="1"/>
  <c r="M359" i="1"/>
  <c r="P360" i="1"/>
  <c r="P359" i="1"/>
  <c r="H361" i="1"/>
  <c r="I361" i="1"/>
  <c r="K361" i="1"/>
  <c r="L361" i="1"/>
  <c r="N361" i="1"/>
  <c r="O361" i="1"/>
  <c r="J362" i="1"/>
  <c r="J361" i="1"/>
  <c r="M362" i="1"/>
  <c r="M361" i="1"/>
  <c r="P362" i="1"/>
  <c r="P361" i="1"/>
  <c r="H370" i="1"/>
  <c r="I370" i="1"/>
  <c r="J370" i="1"/>
  <c r="K370" i="1"/>
  <c r="L370" i="1"/>
  <c r="M370" i="1"/>
  <c r="N370" i="1"/>
  <c r="O370" i="1"/>
  <c r="P370" i="1"/>
  <c r="H375" i="1"/>
  <c r="I375" i="1"/>
  <c r="J375" i="1"/>
  <c r="K375" i="1"/>
  <c r="L375" i="1"/>
  <c r="M375" i="1"/>
  <c r="N375" i="1"/>
  <c r="O375" i="1"/>
  <c r="P375" i="1"/>
  <c r="H378" i="1"/>
  <c r="I378" i="1"/>
  <c r="J378" i="1"/>
  <c r="K378" i="1"/>
  <c r="L378" i="1"/>
  <c r="M378" i="1"/>
  <c r="N378" i="1"/>
  <c r="O378" i="1"/>
  <c r="P378" i="1"/>
  <c r="H383" i="1"/>
  <c r="I383" i="1"/>
  <c r="J383" i="1"/>
  <c r="K383" i="1"/>
  <c r="L383" i="1"/>
  <c r="M383" i="1"/>
  <c r="N383" i="1"/>
  <c r="O383" i="1"/>
  <c r="P383" i="1"/>
  <c r="H386" i="1"/>
  <c r="I386" i="1"/>
  <c r="J386" i="1"/>
  <c r="K386" i="1"/>
  <c r="L386" i="1"/>
  <c r="M386" i="1"/>
  <c r="N386" i="1"/>
  <c r="O386" i="1"/>
  <c r="P386" i="1"/>
  <c r="H389" i="1"/>
  <c r="I389" i="1"/>
  <c r="K389" i="1"/>
  <c r="L389" i="1"/>
  <c r="N389" i="1"/>
  <c r="O389" i="1"/>
  <c r="J390" i="1"/>
  <c r="J389" i="1"/>
  <c r="M390" i="1"/>
  <c r="M389" i="1"/>
  <c r="P390" i="1"/>
  <c r="P389" i="1"/>
  <c r="H391" i="1"/>
  <c r="I391" i="1"/>
  <c r="J391" i="1"/>
  <c r="K391" i="1"/>
  <c r="L391" i="1"/>
  <c r="M391" i="1"/>
  <c r="N391" i="1"/>
  <c r="O391" i="1"/>
  <c r="P391" i="1"/>
  <c r="H395" i="1"/>
  <c r="I395" i="1"/>
  <c r="J395" i="1"/>
  <c r="K395" i="1"/>
  <c r="L395" i="1"/>
  <c r="M395" i="1"/>
  <c r="N395" i="1"/>
  <c r="O395" i="1"/>
  <c r="P395" i="1"/>
  <c r="H397" i="1"/>
  <c r="I397" i="1"/>
  <c r="I394" i="1"/>
  <c r="J397" i="1"/>
  <c r="K397" i="1"/>
  <c r="L397" i="1"/>
  <c r="M397" i="1"/>
  <c r="M394" i="1"/>
  <c r="N397" i="1"/>
  <c r="O397" i="1"/>
  <c r="P397" i="1"/>
  <c r="H402" i="1"/>
  <c r="I402" i="1"/>
  <c r="J402" i="1"/>
  <c r="K402" i="1"/>
  <c r="L402" i="1"/>
  <c r="M402" i="1"/>
  <c r="N402" i="1"/>
  <c r="O402" i="1"/>
  <c r="P402" i="1"/>
  <c r="H405" i="1"/>
  <c r="I405" i="1"/>
  <c r="J405" i="1"/>
  <c r="K405" i="1"/>
  <c r="L405" i="1"/>
  <c r="M405" i="1"/>
  <c r="N405" i="1"/>
  <c r="O405" i="1"/>
  <c r="P405" i="1"/>
  <c r="H408" i="1"/>
  <c r="H407" i="1"/>
  <c r="I408" i="1"/>
  <c r="I407" i="1"/>
  <c r="J408" i="1"/>
  <c r="J407" i="1"/>
  <c r="K408" i="1"/>
  <c r="K407" i="1"/>
  <c r="L408" i="1"/>
  <c r="L407" i="1"/>
  <c r="M408" i="1"/>
  <c r="M407" i="1"/>
  <c r="N408" i="1"/>
  <c r="N407" i="1"/>
  <c r="O408" i="1"/>
  <c r="O407" i="1"/>
  <c r="P408" i="1"/>
  <c r="P407" i="1"/>
  <c r="H413" i="1"/>
  <c r="I413" i="1"/>
  <c r="J413" i="1"/>
  <c r="K413" i="1"/>
  <c r="L413" i="1"/>
  <c r="M413" i="1"/>
  <c r="N413" i="1"/>
  <c r="O413" i="1"/>
  <c r="P413" i="1"/>
  <c r="H416" i="1"/>
  <c r="I416" i="1"/>
  <c r="J416" i="1"/>
  <c r="K416" i="1"/>
  <c r="L416" i="1"/>
  <c r="M416" i="1"/>
  <c r="N416" i="1"/>
  <c r="O416" i="1"/>
  <c r="P416" i="1"/>
  <c r="H419" i="1"/>
  <c r="I419" i="1"/>
  <c r="J419" i="1"/>
  <c r="K419" i="1"/>
  <c r="L419" i="1"/>
  <c r="M419" i="1"/>
  <c r="N419" i="1"/>
  <c r="O419" i="1"/>
  <c r="P419" i="1"/>
  <c r="H424" i="1"/>
  <c r="I424" i="1"/>
  <c r="J424" i="1"/>
  <c r="K424" i="1"/>
  <c r="L424" i="1"/>
  <c r="M424" i="1"/>
  <c r="N424" i="1"/>
  <c r="O424" i="1"/>
  <c r="P424" i="1"/>
  <c r="H428" i="1"/>
  <c r="I428" i="1"/>
  <c r="I427" i="1"/>
  <c r="K428" i="1"/>
  <c r="L428" i="1"/>
  <c r="N428" i="1"/>
  <c r="O428" i="1"/>
  <c r="J429" i="1"/>
  <c r="J428" i="1"/>
  <c r="M429" i="1"/>
  <c r="M428" i="1"/>
  <c r="P429" i="1"/>
  <c r="P428" i="1"/>
  <c r="H430" i="1"/>
  <c r="I430" i="1"/>
  <c r="K430" i="1"/>
  <c r="L430" i="1"/>
  <c r="N430" i="1"/>
  <c r="O430" i="1"/>
  <c r="J431" i="1"/>
  <c r="J430" i="1"/>
  <c r="M431" i="1"/>
  <c r="M430" i="1"/>
  <c r="P431" i="1"/>
  <c r="P430" i="1"/>
  <c r="H432" i="1"/>
  <c r="I432" i="1"/>
  <c r="K432" i="1"/>
  <c r="L432" i="1"/>
  <c r="N432" i="1"/>
  <c r="O432" i="1"/>
  <c r="J433" i="1"/>
  <c r="M433" i="1"/>
  <c r="M432" i="1"/>
  <c r="P433" i="1"/>
  <c r="J434" i="1"/>
  <c r="M434" i="1"/>
  <c r="P434" i="1"/>
  <c r="H436" i="1"/>
  <c r="H435" i="1"/>
  <c r="I436" i="1"/>
  <c r="I435" i="1"/>
  <c r="J436" i="1"/>
  <c r="J435" i="1"/>
  <c r="K436" i="1"/>
  <c r="K435" i="1"/>
  <c r="L436" i="1"/>
  <c r="L435" i="1"/>
  <c r="M436" i="1"/>
  <c r="M435" i="1"/>
  <c r="N436" i="1"/>
  <c r="N435" i="1"/>
  <c r="O436" i="1"/>
  <c r="O435" i="1"/>
  <c r="P436" i="1"/>
  <c r="P435" i="1"/>
  <c r="H439" i="1"/>
  <c r="H438" i="1"/>
  <c r="I439" i="1"/>
  <c r="I438" i="1"/>
  <c r="J439" i="1"/>
  <c r="J438" i="1"/>
  <c r="K439" i="1"/>
  <c r="K438" i="1"/>
  <c r="L439" i="1"/>
  <c r="L438" i="1"/>
  <c r="N439" i="1"/>
  <c r="N438" i="1"/>
  <c r="O439" i="1"/>
  <c r="O438" i="1"/>
  <c r="J440" i="1"/>
  <c r="M440" i="1"/>
  <c r="M439" i="1"/>
  <c r="M438" i="1"/>
  <c r="P440" i="1"/>
  <c r="P439" i="1"/>
  <c r="P438" i="1"/>
  <c r="H442" i="1"/>
  <c r="I442" i="1"/>
  <c r="K442" i="1"/>
  <c r="L442" i="1"/>
  <c r="N442" i="1"/>
  <c r="O442" i="1"/>
  <c r="J443" i="1"/>
  <c r="M443" i="1"/>
  <c r="P443" i="1"/>
  <c r="J444" i="1"/>
  <c r="M444" i="1"/>
  <c r="P444" i="1"/>
  <c r="J445" i="1"/>
  <c r="M445" i="1"/>
  <c r="M442" i="1"/>
  <c r="P445" i="1"/>
  <c r="H446" i="1"/>
  <c r="I446" i="1"/>
  <c r="J446" i="1"/>
  <c r="K446" i="1"/>
  <c r="L446" i="1"/>
  <c r="M446" i="1"/>
  <c r="N446" i="1"/>
  <c r="O446" i="1"/>
  <c r="P446" i="1"/>
  <c r="H448" i="1"/>
  <c r="I448" i="1"/>
  <c r="J448" i="1"/>
  <c r="K448" i="1"/>
  <c r="L448" i="1"/>
  <c r="M448" i="1"/>
  <c r="N448" i="1"/>
  <c r="O448" i="1"/>
  <c r="P448" i="1"/>
  <c r="H451" i="1"/>
  <c r="I451" i="1"/>
  <c r="J451" i="1"/>
  <c r="K451" i="1"/>
  <c r="K450" i="1"/>
  <c r="L451" i="1"/>
  <c r="M451" i="1"/>
  <c r="M450" i="1"/>
  <c r="N451" i="1"/>
  <c r="O451" i="1"/>
  <c r="P451" i="1"/>
  <c r="H457" i="1"/>
  <c r="I457" i="1"/>
  <c r="J457" i="1"/>
  <c r="K457" i="1"/>
  <c r="L457" i="1"/>
  <c r="M457" i="1"/>
  <c r="N457" i="1"/>
  <c r="O457" i="1"/>
  <c r="P457" i="1"/>
  <c r="P450" i="1"/>
  <c r="H461" i="1"/>
  <c r="I461" i="1"/>
  <c r="I460" i="1"/>
  <c r="J461" i="1"/>
  <c r="K461" i="1"/>
  <c r="L461" i="1"/>
  <c r="M461" i="1"/>
  <c r="N461" i="1"/>
  <c r="O461" i="1"/>
  <c r="P461" i="1"/>
  <c r="H466" i="1"/>
  <c r="I466" i="1"/>
  <c r="J466" i="1"/>
  <c r="K466" i="1"/>
  <c r="L466" i="1"/>
  <c r="M466" i="1"/>
  <c r="N466" i="1"/>
  <c r="O466" i="1"/>
  <c r="P466" i="1"/>
  <c r="H471" i="1"/>
  <c r="H460" i="1"/>
  <c r="I471" i="1"/>
  <c r="K471" i="1"/>
  <c r="L471" i="1"/>
  <c r="N471" i="1"/>
  <c r="N460" i="1"/>
  <c r="O471" i="1"/>
  <c r="J472" i="1"/>
  <c r="M472" i="1"/>
  <c r="M471" i="1"/>
  <c r="P472" i="1"/>
  <c r="P471" i="1"/>
  <c r="H475" i="1"/>
  <c r="I475" i="1"/>
  <c r="J475" i="1"/>
  <c r="K475" i="1"/>
  <c r="L475" i="1"/>
  <c r="M475" i="1"/>
  <c r="N475" i="1"/>
  <c r="O475" i="1"/>
  <c r="P475" i="1"/>
  <c r="H478" i="1"/>
  <c r="I478" i="1"/>
  <c r="J478" i="1"/>
  <c r="K478" i="1"/>
  <c r="L478" i="1"/>
  <c r="M478" i="1"/>
  <c r="N478" i="1"/>
  <c r="O478" i="1"/>
  <c r="P478" i="1"/>
  <c r="H481" i="1"/>
  <c r="I481" i="1"/>
  <c r="J481" i="1"/>
  <c r="K481" i="1"/>
  <c r="L481" i="1"/>
  <c r="M481" i="1"/>
  <c r="N481" i="1"/>
  <c r="O481" i="1"/>
  <c r="P481" i="1"/>
  <c r="H484" i="1"/>
  <c r="I484" i="1"/>
  <c r="J484" i="1"/>
  <c r="K484" i="1"/>
  <c r="L484" i="1"/>
  <c r="M484" i="1"/>
  <c r="N484" i="1"/>
  <c r="O484" i="1"/>
  <c r="P484" i="1"/>
  <c r="H487" i="1"/>
  <c r="I487" i="1"/>
  <c r="K487" i="1"/>
  <c r="L487" i="1"/>
  <c r="N487" i="1"/>
  <c r="O487" i="1"/>
  <c r="J488" i="1"/>
  <c r="J487" i="1"/>
  <c r="M488" i="1"/>
  <c r="M487" i="1"/>
  <c r="P488" i="1"/>
  <c r="P487" i="1"/>
  <c r="H491" i="1"/>
  <c r="I491" i="1"/>
  <c r="J491" i="1"/>
  <c r="K491" i="1"/>
  <c r="L491" i="1"/>
  <c r="M491" i="1"/>
  <c r="N491" i="1"/>
  <c r="O491" i="1"/>
  <c r="P491" i="1"/>
  <c r="H494" i="1"/>
  <c r="I494" i="1"/>
  <c r="J494" i="1"/>
  <c r="K494" i="1"/>
  <c r="L494" i="1"/>
  <c r="L493" i="1"/>
  <c r="M494" i="1"/>
  <c r="N494" i="1"/>
  <c r="O494" i="1"/>
  <c r="P494" i="1"/>
  <c r="H497" i="1"/>
  <c r="H493" i="1"/>
  <c r="I497" i="1"/>
  <c r="J497" i="1"/>
  <c r="K497" i="1"/>
  <c r="K493" i="1"/>
  <c r="L497" i="1"/>
  <c r="M497" i="1"/>
  <c r="M493" i="1"/>
  <c r="N497" i="1"/>
  <c r="O497" i="1"/>
  <c r="P497" i="1"/>
  <c r="P493" i="1"/>
  <c r="H500" i="1"/>
  <c r="I500" i="1"/>
  <c r="K500" i="1"/>
  <c r="L500" i="1"/>
  <c r="N500" i="1"/>
  <c r="N499" i="1"/>
  <c r="O500" i="1"/>
  <c r="J503" i="1"/>
  <c r="M503" i="1"/>
  <c r="P503" i="1"/>
  <c r="J504" i="1"/>
  <c r="M504" i="1"/>
  <c r="M500" i="1"/>
  <c r="P504" i="1"/>
  <c r="H505" i="1"/>
  <c r="I505" i="1"/>
  <c r="K505" i="1"/>
  <c r="L505" i="1"/>
  <c r="L499" i="1"/>
  <c r="N505" i="1"/>
  <c r="O505" i="1"/>
  <c r="J508" i="1"/>
  <c r="M508" i="1"/>
  <c r="P508" i="1"/>
  <c r="P505" i="1"/>
  <c r="J510" i="1"/>
  <c r="M510" i="1"/>
  <c r="P510" i="1"/>
  <c r="H512" i="1"/>
  <c r="I512" i="1"/>
  <c r="J512" i="1"/>
  <c r="K512" i="1"/>
  <c r="L512" i="1"/>
  <c r="N512" i="1"/>
  <c r="O512" i="1"/>
  <c r="J514" i="1"/>
  <c r="M514" i="1"/>
  <c r="M512" i="1"/>
  <c r="P514" i="1"/>
  <c r="P512" i="1"/>
  <c r="H516" i="1"/>
  <c r="I516" i="1"/>
  <c r="I511" i="1"/>
  <c r="J511" i="1"/>
  <c r="K516" i="1"/>
  <c r="K511" i="1"/>
  <c r="L516" i="1"/>
  <c r="N516" i="1"/>
  <c r="O516" i="1"/>
  <c r="J518" i="1"/>
  <c r="J516" i="1"/>
  <c r="M518" i="1"/>
  <c r="M516" i="1"/>
  <c r="P518" i="1"/>
  <c r="P516" i="1"/>
  <c r="H520" i="1"/>
  <c r="H519" i="1"/>
  <c r="I520" i="1"/>
  <c r="I519" i="1"/>
  <c r="J520" i="1"/>
  <c r="J519" i="1"/>
  <c r="K520" i="1"/>
  <c r="K519" i="1"/>
  <c r="L520" i="1"/>
  <c r="L519" i="1"/>
  <c r="M520" i="1"/>
  <c r="M519" i="1"/>
  <c r="N520" i="1"/>
  <c r="N519" i="1"/>
  <c r="O520" i="1"/>
  <c r="O519" i="1"/>
  <c r="P520" i="1"/>
  <c r="P519" i="1"/>
  <c r="H525" i="1"/>
  <c r="I525" i="1"/>
  <c r="K525" i="1"/>
  <c r="K524" i="1"/>
  <c r="K523" i="1"/>
  <c r="L525" i="1"/>
  <c r="N525" i="1"/>
  <c r="O525" i="1"/>
  <c r="O524" i="1"/>
  <c r="O523" i="1"/>
  <c r="J526" i="1"/>
  <c r="M526" i="1"/>
  <c r="M525" i="1"/>
  <c r="M524" i="1"/>
  <c r="M523" i="1"/>
  <c r="P526" i="1"/>
  <c r="P525" i="1"/>
  <c r="H527" i="1"/>
  <c r="I527" i="1"/>
  <c r="I524" i="1"/>
  <c r="I523" i="1"/>
  <c r="K527" i="1"/>
  <c r="L527" i="1"/>
  <c r="L524" i="1"/>
  <c r="L523" i="1"/>
  <c r="N527" i="1"/>
  <c r="N524" i="1"/>
  <c r="N523" i="1"/>
  <c r="O527" i="1"/>
  <c r="P527" i="1"/>
  <c r="J530" i="1"/>
  <c r="M530" i="1"/>
  <c r="M527" i="1"/>
  <c r="P530" i="1"/>
  <c r="H532" i="1"/>
  <c r="H531" i="1"/>
  <c r="I532" i="1"/>
  <c r="I531" i="1"/>
  <c r="I522" i="1"/>
  <c r="J532" i="1"/>
  <c r="J531" i="1"/>
  <c r="K532" i="1"/>
  <c r="K531" i="1"/>
  <c r="L532" i="1"/>
  <c r="L531" i="1"/>
  <c r="M532" i="1"/>
  <c r="M531" i="1"/>
  <c r="N532" i="1"/>
  <c r="N531" i="1"/>
  <c r="O532" i="1"/>
  <c r="O531" i="1"/>
  <c r="P532" i="1"/>
  <c r="P531" i="1"/>
  <c r="H538" i="1"/>
  <c r="H537" i="1"/>
  <c r="H536" i="1"/>
  <c r="H535" i="1"/>
  <c r="H534" i="1"/>
  <c r="I538" i="1"/>
  <c r="I537" i="1"/>
  <c r="I536" i="1"/>
  <c r="I535" i="1"/>
  <c r="K538" i="1"/>
  <c r="K537" i="1"/>
  <c r="K536" i="1"/>
  <c r="K535" i="1"/>
  <c r="L538" i="1"/>
  <c r="L537" i="1"/>
  <c r="L536" i="1"/>
  <c r="L535" i="1"/>
  <c r="N538" i="1"/>
  <c r="N537" i="1"/>
  <c r="N536" i="1"/>
  <c r="N535" i="1"/>
  <c r="O538" i="1"/>
  <c r="O537" i="1"/>
  <c r="O536" i="1"/>
  <c r="O535" i="1"/>
  <c r="J540" i="1"/>
  <c r="J538" i="1"/>
  <c r="M540" i="1"/>
  <c r="M538" i="1"/>
  <c r="M537" i="1"/>
  <c r="M536" i="1"/>
  <c r="M535" i="1"/>
  <c r="P540" i="1"/>
  <c r="P538" i="1"/>
  <c r="P537" i="1"/>
  <c r="P536" i="1"/>
  <c r="P535" i="1"/>
  <c r="H543" i="1"/>
  <c r="H542" i="1"/>
  <c r="H541" i="1"/>
  <c r="H544" i="1"/>
  <c r="I544" i="1"/>
  <c r="I543" i="1"/>
  <c r="I542" i="1"/>
  <c r="I541" i="1"/>
  <c r="K544" i="1"/>
  <c r="K543" i="1"/>
  <c r="K542" i="1"/>
  <c r="K541" i="1"/>
  <c r="L544" i="1"/>
  <c r="L543" i="1"/>
  <c r="L542" i="1"/>
  <c r="L541" i="1"/>
  <c r="N544" i="1"/>
  <c r="N543" i="1"/>
  <c r="N542" i="1"/>
  <c r="N541" i="1"/>
  <c r="O544" i="1"/>
  <c r="O543" i="1"/>
  <c r="O542" i="1"/>
  <c r="O541" i="1"/>
  <c r="J545" i="1"/>
  <c r="J544" i="1"/>
  <c r="J543" i="1"/>
  <c r="J542" i="1"/>
  <c r="M545" i="1"/>
  <c r="M544" i="1"/>
  <c r="M543" i="1"/>
  <c r="M542" i="1"/>
  <c r="M541" i="1"/>
  <c r="P545" i="1"/>
  <c r="P544" i="1"/>
  <c r="P543" i="1"/>
  <c r="P542" i="1"/>
  <c r="P541" i="1"/>
  <c r="H550" i="1"/>
  <c r="I550" i="1"/>
  <c r="K550" i="1"/>
  <c r="L550" i="1"/>
  <c r="L549" i="1"/>
  <c r="L548" i="1"/>
  <c r="L547" i="1"/>
  <c r="L546" i="1"/>
  <c r="N550" i="1"/>
  <c r="O550" i="1"/>
  <c r="J551" i="1"/>
  <c r="J550" i="1"/>
  <c r="M551" i="1"/>
  <c r="M550" i="1"/>
  <c r="P551" i="1"/>
  <c r="P550" i="1"/>
  <c r="H552" i="1"/>
  <c r="I552" i="1"/>
  <c r="K552" i="1"/>
  <c r="L552" i="1"/>
  <c r="N552" i="1"/>
  <c r="O552" i="1"/>
  <c r="J553" i="1"/>
  <c r="J552" i="1"/>
  <c r="M553" i="1"/>
  <c r="M552" i="1"/>
  <c r="M549" i="1"/>
  <c r="M548" i="1"/>
  <c r="M547" i="1"/>
  <c r="M546" i="1"/>
  <c r="P553" i="1"/>
  <c r="P552" i="1"/>
  <c r="H558" i="1"/>
  <c r="H557" i="1"/>
  <c r="H556" i="1"/>
  <c r="H555" i="1"/>
  <c r="I558" i="1"/>
  <c r="I557" i="1"/>
  <c r="I556" i="1"/>
  <c r="I555" i="1"/>
  <c r="I554" i="1"/>
  <c r="J558" i="1"/>
  <c r="K558" i="1"/>
  <c r="K557" i="1"/>
  <c r="K556" i="1"/>
  <c r="K555" i="1"/>
  <c r="L558" i="1"/>
  <c r="L557" i="1"/>
  <c r="L556" i="1"/>
  <c r="L555" i="1"/>
  <c r="M558" i="1"/>
  <c r="M557" i="1"/>
  <c r="M556" i="1"/>
  <c r="M555" i="1"/>
  <c r="N558" i="1"/>
  <c r="N557" i="1"/>
  <c r="N556" i="1"/>
  <c r="N555" i="1"/>
  <c r="N554" i="1"/>
  <c r="O558" i="1"/>
  <c r="O557" i="1"/>
  <c r="O556" i="1"/>
  <c r="O555" i="1"/>
  <c r="P558" i="1"/>
  <c r="P557" i="1"/>
  <c r="P556" i="1"/>
  <c r="P555" i="1"/>
  <c r="H564" i="1"/>
  <c r="H563" i="1"/>
  <c r="H562" i="1"/>
  <c r="H561" i="1"/>
  <c r="I564" i="1"/>
  <c r="I563" i="1"/>
  <c r="I562" i="1"/>
  <c r="I561" i="1"/>
  <c r="K564" i="1"/>
  <c r="K563" i="1"/>
  <c r="K562" i="1"/>
  <c r="K561" i="1"/>
  <c r="K554" i="1"/>
  <c r="L564" i="1"/>
  <c r="L563" i="1"/>
  <c r="L562" i="1"/>
  <c r="L561" i="1"/>
  <c r="N564" i="1"/>
  <c r="N563" i="1"/>
  <c r="N562" i="1"/>
  <c r="N561" i="1"/>
  <c r="O564" i="1"/>
  <c r="O563" i="1"/>
  <c r="O562" i="1"/>
  <c r="O561" i="1"/>
  <c r="J565" i="1"/>
  <c r="J564" i="1"/>
  <c r="J563" i="1"/>
  <c r="M565" i="1"/>
  <c r="M564" i="1"/>
  <c r="M563" i="1"/>
  <c r="M562" i="1"/>
  <c r="M561" i="1"/>
  <c r="P565" i="1"/>
  <c r="P564" i="1"/>
  <c r="P563" i="1"/>
  <c r="P562" i="1"/>
  <c r="P561" i="1"/>
  <c r="H570" i="1"/>
  <c r="I570" i="1"/>
  <c r="I569" i="1"/>
  <c r="I568" i="1"/>
  <c r="I567" i="1"/>
  <c r="K570" i="1"/>
  <c r="L570" i="1"/>
  <c r="L569" i="1"/>
  <c r="L568" i="1"/>
  <c r="L567" i="1"/>
  <c r="L566" i="1"/>
  <c r="N570" i="1"/>
  <c r="N569" i="1"/>
  <c r="P569" i="1"/>
  <c r="O570" i="1"/>
  <c r="O569" i="1"/>
  <c r="O568" i="1"/>
  <c r="O567" i="1"/>
  <c r="O566" i="1"/>
  <c r="J571" i="1"/>
  <c r="M571" i="1"/>
  <c r="P571" i="1"/>
  <c r="H576" i="1"/>
  <c r="H575" i="1"/>
  <c r="H574" i="1"/>
  <c r="I576" i="1"/>
  <c r="I575" i="1"/>
  <c r="I574" i="1"/>
  <c r="I573" i="1"/>
  <c r="I572" i="1"/>
  <c r="K576" i="1"/>
  <c r="K575" i="1"/>
  <c r="L576" i="1"/>
  <c r="L575" i="1"/>
  <c r="L574" i="1"/>
  <c r="L573" i="1"/>
  <c r="L572" i="1"/>
  <c r="N576" i="1"/>
  <c r="N575" i="1"/>
  <c r="O576" i="1"/>
  <c r="O575" i="1"/>
  <c r="O574" i="1"/>
  <c r="O573" i="1"/>
  <c r="O572" i="1"/>
  <c r="J577" i="1"/>
  <c r="M577" i="1"/>
  <c r="P577" i="1"/>
  <c r="H584" i="1"/>
  <c r="H583" i="1"/>
  <c r="H582" i="1"/>
  <c r="H581" i="1"/>
  <c r="H580" i="1"/>
  <c r="I584" i="1"/>
  <c r="I583" i="1"/>
  <c r="I582" i="1"/>
  <c r="I581" i="1"/>
  <c r="I580" i="1"/>
  <c r="K584" i="1"/>
  <c r="K583" i="1"/>
  <c r="K582" i="1"/>
  <c r="K581" i="1"/>
  <c r="K580" i="1"/>
  <c r="L584" i="1"/>
  <c r="L583" i="1"/>
  <c r="L582" i="1"/>
  <c r="L581" i="1"/>
  <c r="L580" i="1"/>
  <c r="N584" i="1"/>
  <c r="N583" i="1"/>
  <c r="N582" i="1"/>
  <c r="N581" i="1"/>
  <c r="N580" i="1"/>
  <c r="O584" i="1"/>
  <c r="O583" i="1"/>
  <c r="O582" i="1"/>
  <c r="O581" i="1"/>
  <c r="O580" i="1"/>
  <c r="J586" i="1"/>
  <c r="J584" i="1"/>
  <c r="J583" i="1"/>
  <c r="J582" i="1"/>
  <c r="J581" i="1"/>
  <c r="J580" i="1"/>
  <c r="M586" i="1"/>
  <c r="M584" i="1"/>
  <c r="M583" i="1"/>
  <c r="M582" i="1"/>
  <c r="M581" i="1"/>
  <c r="M580" i="1"/>
  <c r="P586" i="1"/>
  <c r="P584" i="1"/>
  <c r="P583" i="1"/>
  <c r="P582" i="1"/>
  <c r="P581" i="1"/>
  <c r="P580" i="1"/>
  <c r="I589" i="1"/>
  <c r="I588" i="1"/>
  <c r="I587" i="1"/>
  <c r="H591" i="1"/>
  <c r="H590" i="1"/>
  <c r="H589" i="1"/>
  <c r="H588" i="1"/>
  <c r="H587" i="1"/>
  <c r="I591" i="1"/>
  <c r="I590" i="1"/>
  <c r="K591" i="1"/>
  <c r="K590" i="1"/>
  <c r="K589" i="1"/>
  <c r="K588" i="1"/>
  <c r="K587" i="1"/>
  <c r="L591" i="1"/>
  <c r="L590" i="1"/>
  <c r="L589" i="1"/>
  <c r="L588" i="1"/>
  <c r="L587" i="1"/>
  <c r="N591" i="1"/>
  <c r="N590" i="1"/>
  <c r="N589" i="1"/>
  <c r="N588" i="1"/>
  <c r="N587" i="1"/>
  <c r="O591" i="1"/>
  <c r="O590" i="1"/>
  <c r="O589" i="1"/>
  <c r="O588" i="1"/>
  <c r="O587" i="1"/>
  <c r="P590" i="1"/>
  <c r="P589" i="1"/>
  <c r="P588" i="1"/>
  <c r="P587" i="1"/>
  <c r="J593" i="1"/>
  <c r="J591" i="1"/>
  <c r="J590" i="1"/>
  <c r="J589" i="1"/>
  <c r="J588" i="1"/>
  <c r="J587" i="1"/>
  <c r="M593" i="1"/>
  <c r="M591" i="1"/>
  <c r="M590" i="1"/>
  <c r="M589" i="1"/>
  <c r="M588" i="1"/>
  <c r="M587" i="1"/>
  <c r="P593" i="1"/>
  <c r="P591" i="1"/>
  <c r="H602" i="1"/>
  <c r="I602" i="1"/>
  <c r="I601" i="1"/>
  <c r="I600" i="1"/>
  <c r="I599" i="1"/>
  <c r="K602" i="1"/>
  <c r="K599" i="1"/>
  <c r="L602" i="1"/>
  <c r="N602" i="1"/>
  <c r="N601" i="1"/>
  <c r="N600" i="1"/>
  <c r="N599" i="1"/>
  <c r="N598" i="1"/>
  <c r="O602" i="1"/>
  <c r="O601" i="1"/>
  <c r="O600" i="1"/>
  <c r="O599" i="1"/>
  <c r="O598" i="1"/>
  <c r="J603" i="1"/>
  <c r="M603" i="1"/>
  <c r="P603" i="1"/>
  <c r="J604" i="1"/>
  <c r="M604" i="1"/>
  <c r="P604" i="1"/>
  <c r="P602" i="1"/>
  <c r="J605" i="1"/>
  <c r="M605" i="1"/>
  <c r="P605" i="1"/>
  <c r="H606" i="1"/>
  <c r="I606" i="1"/>
  <c r="J606" i="1"/>
  <c r="K606" i="1"/>
  <c r="K601" i="1"/>
  <c r="K600" i="1"/>
  <c r="L606" i="1"/>
  <c r="M606" i="1"/>
  <c r="N606" i="1"/>
  <c r="O606" i="1"/>
  <c r="P606" i="1"/>
  <c r="H608" i="1"/>
  <c r="I608" i="1"/>
  <c r="K608" i="1"/>
  <c r="L608" i="1"/>
  <c r="N608" i="1"/>
  <c r="O608" i="1"/>
  <c r="J609" i="1"/>
  <c r="M609" i="1"/>
  <c r="M608" i="1"/>
  <c r="P609" i="1"/>
  <c r="P608" i="1"/>
  <c r="H615" i="1"/>
  <c r="H614" i="1"/>
  <c r="H613" i="1"/>
  <c r="I615" i="1"/>
  <c r="I614" i="1"/>
  <c r="I613" i="1"/>
  <c r="J615" i="1"/>
  <c r="J614" i="1"/>
  <c r="J613" i="1"/>
  <c r="K615" i="1"/>
  <c r="K614" i="1"/>
  <c r="K613" i="1"/>
  <c r="L615" i="1"/>
  <c r="L614" i="1"/>
  <c r="L613" i="1"/>
  <c r="M615" i="1"/>
  <c r="M614" i="1"/>
  <c r="M613" i="1"/>
  <c r="N615" i="1"/>
  <c r="N614" i="1"/>
  <c r="N613" i="1"/>
  <c r="O615" i="1"/>
  <c r="O614" i="1"/>
  <c r="O613" i="1"/>
  <c r="P615" i="1"/>
  <c r="P614" i="1"/>
  <c r="P613" i="1"/>
  <c r="I620" i="1"/>
  <c r="I619" i="1"/>
  <c r="I618" i="1"/>
  <c r="H621" i="1"/>
  <c r="H620" i="1"/>
  <c r="H619" i="1"/>
  <c r="H618" i="1"/>
  <c r="I621" i="1"/>
  <c r="J621" i="1"/>
  <c r="J620" i="1"/>
  <c r="J619" i="1"/>
  <c r="J618" i="1"/>
  <c r="K621" i="1"/>
  <c r="K620" i="1"/>
  <c r="K619" i="1"/>
  <c r="K618" i="1"/>
  <c r="L621" i="1"/>
  <c r="L620" i="1"/>
  <c r="L619" i="1"/>
  <c r="L618" i="1"/>
  <c r="M621" i="1"/>
  <c r="M620" i="1"/>
  <c r="M619" i="1"/>
  <c r="M618" i="1"/>
  <c r="N621" i="1"/>
  <c r="N620" i="1"/>
  <c r="N619" i="1"/>
  <c r="N618" i="1"/>
  <c r="O621" i="1"/>
  <c r="O620" i="1"/>
  <c r="O619" i="1"/>
  <c r="O618" i="1"/>
  <c r="P621" i="1"/>
  <c r="P620" i="1"/>
  <c r="P619" i="1"/>
  <c r="P618" i="1"/>
  <c r="H626" i="1"/>
  <c r="I626" i="1"/>
  <c r="K626" i="1"/>
  <c r="L626" i="1"/>
  <c r="N626" i="1"/>
  <c r="O626" i="1"/>
  <c r="O625" i="1"/>
  <c r="J627" i="1"/>
  <c r="J626" i="1"/>
  <c r="M627" i="1"/>
  <c r="M626" i="1"/>
  <c r="P627" i="1"/>
  <c r="P626" i="1"/>
  <c r="H628" i="1"/>
  <c r="I628" i="1"/>
  <c r="K628" i="1"/>
  <c r="L628" i="1"/>
  <c r="N628" i="1"/>
  <c r="O628" i="1"/>
  <c r="J629" i="1"/>
  <c r="J628" i="1"/>
  <c r="M629" i="1"/>
  <c r="M628" i="1"/>
  <c r="P629" i="1"/>
  <c r="P628" i="1"/>
  <c r="H630" i="1"/>
  <c r="I630" i="1"/>
  <c r="J630" i="1"/>
  <c r="K630" i="1"/>
  <c r="L630" i="1"/>
  <c r="M630" i="1"/>
  <c r="N630" i="1"/>
  <c r="O630" i="1"/>
  <c r="P630" i="1"/>
  <c r="H632" i="1"/>
  <c r="I632" i="1"/>
  <c r="K632" i="1"/>
  <c r="L632" i="1"/>
  <c r="N632" i="1"/>
  <c r="O632" i="1"/>
  <c r="H633" i="1"/>
  <c r="I633" i="1"/>
  <c r="K633" i="1"/>
  <c r="L633" i="1"/>
  <c r="N633" i="1"/>
  <c r="O633" i="1"/>
  <c r="J634" i="1"/>
  <c r="J633" i="1"/>
  <c r="M634" i="1"/>
  <c r="P634" i="1"/>
  <c r="H636" i="1"/>
  <c r="H635" i="1"/>
  <c r="I636" i="1"/>
  <c r="I635" i="1"/>
  <c r="J636" i="1"/>
  <c r="K636" i="1"/>
  <c r="K635" i="1"/>
  <c r="L636" i="1"/>
  <c r="L635" i="1"/>
  <c r="M636" i="1"/>
  <c r="M635" i="1"/>
  <c r="N636" i="1"/>
  <c r="N635" i="1"/>
  <c r="O636" i="1"/>
  <c r="O635" i="1"/>
  <c r="P636" i="1"/>
  <c r="P635" i="1"/>
  <c r="H642" i="1"/>
  <c r="H641" i="1"/>
  <c r="H640" i="1"/>
  <c r="H639" i="1"/>
  <c r="I642" i="1"/>
  <c r="I641" i="1"/>
  <c r="I640" i="1"/>
  <c r="K642" i="1"/>
  <c r="K641" i="1"/>
  <c r="K640" i="1"/>
  <c r="K639" i="1"/>
  <c r="L642" i="1"/>
  <c r="L641" i="1"/>
  <c r="L640" i="1"/>
  <c r="N642" i="1"/>
  <c r="N641" i="1"/>
  <c r="N640" i="1"/>
  <c r="O642" i="1"/>
  <c r="O641" i="1"/>
  <c r="O640" i="1"/>
  <c r="J643" i="1"/>
  <c r="J642" i="1"/>
  <c r="M643" i="1"/>
  <c r="M642" i="1"/>
  <c r="M641" i="1"/>
  <c r="M640" i="1"/>
  <c r="M639" i="1"/>
  <c r="P643" i="1"/>
  <c r="P642" i="1"/>
  <c r="P641" i="1"/>
  <c r="P640" i="1"/>
  <c r="H645" i="1"/>
  <c r="H644" i="1"/>
  <c r="I645" i="1"/>
  <c r="I644" i="1"/>
  <c r="J645" i="1"/>
  <c r="J644" i="1"/>
  <c r="K645" i="1"/>
  <c r="K644" i="1"/>
  <c r="L645" i="1"/>
  <c r="L644" i="1"/>
  <c r="M645" i="1"/>
  <c r="M644" i="1"/>
  <c r="N645" i="1"/>
  <c r="N644" i="1"/>
  <c r="O645" i="1"/>
  <c r="O644" i="1"/>
  <c r="P645" i="1"/>
  <c r="P644" i="1"/>
  <c r="H652" i="1"/>
  <c r="H651" i="1"/>
  <c r="I652" i="1"/>
  <c r="I651" i="1"/>
  <c r="K652" i="1"/>
  <c r="K651" i="1"/>
  <c r="K650" i="1"/>
  <c r="K649" i="1"/>
  <c r="K648" i="1"/>
  <c r="L652" i="1"/>
  <c r="L651" i="1"/>
  <c r="N652" i="1"/>
  <c r="N651" i="1"/>
  <c r="N650" i="1"/>
  <c r="N649" i="1"/>
  <c r="N648" i="1"/>
  <c r="O652" i="1"/>
  <c r="O651" i="1"/>
  <c r="O650" i="1"/>
  <c r="O649" i="1"/>
  <c r="O648" i="1"/>
  <c r="M653" i="1"/>
  <c r="P653" i="1"/>
  <c r="H655" i="1"/>
  <c r="K655" i="1"/>
  <c r="M655" i="1"/>
  <c r="N655" i="1"/>
  <c r="J656" i="1"/>
  <c r="M656" i="1"/>
  <c r="P656" i="1"/>
  <c r="J657" i="1"/>
  <c r="K658" i="1"/>
  <c r="N658" i="1"/>
  <c r="H659" i="1"/>
  <c r="H658" i="1"/>
  <c r="I659" i="1"/>
  <c r="L659" i="1"/>
  <c r="L658" i="1"/>
  <c r="O659" i="1"/>
  <c r="O658" i="1"/>
  <c r="M660" i="1"/>
  <c r="P660" i="1"/>
  <c r="P659" i="1"/>
  <c r="P658" i="1"/>
  <c r="J661" i="1"/>
  <c r="J659" i="1"/>
  <c r="I662" i="1"/>
  <c r="I658" i="1"/>
  <c r="J663" i="1"/>
  <c r="J662" i="1"/>
  <c r="H668" i="1"/>
  <c r="H667" i="1"/>
  <c r="H666" i="1"/>
  <c r="H665" i="1"/>
  <c r="H664" i="1"/>
  <c r="I668" i="1"/>
  <c r="I667" i="1"/>
  <c r="I666" i="1"/>
  <c r="I665" i="1"/>
  <c r="I664" i="1"/>
  <c r="K668" i="1"/>
  <c r="K667" i="1"/>
  <c r="K666" i="1"/>
  <c r="K665" i="1"/>
  <c r="K664" i="1"/>
  <c r="L668" i="1"/>
  <c r="L667" i="1"/>
  <c r="L666" i="1"/>
  <c r="L665" i="1"/>
  <c r="L664" i="1"/>
  <c r="J669" i="1"/>
  <c r="H674" i="1"/>
  <c r="H673" i="1"/>
  <c r="H672" i="1"/>
  <c r="I674" i="1"/>
  <c r="I673" i="1"/>
  <c r="I672" i="1"/>
  <c r="K674" i="1"/>
  <c r="K673" i="1"/>
  <c r="K672" i="1"/>
  <c r="L674" i="1"/>
  <c r="L673" i="1"/>
  <c r="L672" i="1"/>
  <c r="N674" i="1"/>
  <c r="N673" i="1"/>
  <c r="N672" i="1"/>
  <c r="N671" i="1"/>
  <c r="O674" i="1"/>
  <c r="O673" i="1"/>
  <c r="O672" i="1"/>
  <c r="P676" i="1"/>
  <c r="J677" i="1"/>
  <c r="M677" i="1"/>
  <c r="P677" i="1"/>
  <c r="J678" i="1"/>
  <c r="J674" i="1"/>
  <c r="P678" i="1"/>
  <c r="P674" i="1"/>
  <c r="P673" i="1"/>
  <c r="P672" i="1"/>
  <c r="P671" i="1"/>
  <c r="J679" i="1"/>
  <c r="M679" i="1"/>
  <c r="P679" i="1"/>
  <c r="H682" i="1"/>
  <c r="H681" i="1"/>
  <c r="H680" i="1"/>
  <c r="I682" i="1"/>
  <c r="I681" i="1"/>
  <c r="I680" i="1"/>
  <c r="J682" i="1"/>
  <c r="K682" i="1"/>
  <c r="K681" i="1"/>
  <c r="K680" i="1"/>
  <c r="L682" i="1"/>
  <c r="L681" i="1"/>
  <c r="L680" i="1"/>
  <c r="L671" i="1"/>
  <c r="M682" i="1"/>
  <c r="M681" i="1"/>
  <c r="M680" i="1"/>
  <c r="N682" i="1"/>
  <c r="N681" i="1"/>
  <c r="N680" i="1"/>
  <c r="O682" i="1"/>
  <c r="O681" i="1"/>
  <c r="O680" i="1"/>
  <c r="P682" i="1"/>
  <c r="P681" i="1"/>
  <c r="P680" i="1"/>
  <c r="J691" i="1"/>
  <c r="H695" i="1"/>
  <c r="I695" i="1"/>
  <c r="I694" i="1"/>
  <c r="I693" i="1"/>
  <c r="K695" i="1"/>
  <c r="L695" i="1"/>
  <c r="L694" i="1"/>
  <c r="L693" i="1"/>
  <c r="N695" i="1"/>
  <c r="O695" i="1"/>
  <c r="O694" i="1"/>
  <c r="O693" i="1"/>
  <c r="J697" i="1"/>
  <c r="M697" i="1"/>
  <c r="P697" i="1"/>
  <c r="J698" i="1"/>
  <c r="M698" i="1"/>
  <c r="P698" i="1"/>
  <c r="J699" i="1"/>
  <c r="M699" i="1"/>
  <c r="P699" i="1"/>
  <c r="J700" i="1"/>
  <c r="M700" i="1"/>
  <c r="P700" i="1"/>
  <c r="J701" i="1"/>
  <c r="M701" i="1"/>
  <c r="P701" i="1"/>
  <c r="J702" i="1"/>
  <c r="M702" i="1"/>
  <c r="P702" i="1"/>
  <c r="J703" i="1"/>
  <c r="M703" i="1"/>
  <c r="P703" i="1"/>
  <c r="J704" i="1"/>
  <c r="M704" i="1"/>
  <c r="P704" i="1"/>
  <c r="J705" i="1"/>
  <c r="P705" i="1"/>
  <c r="J706" i="1"/>
  <c r="M706" i="1"/>
  <c r="P706" i="1"/>
  <c r="H708" i="1"/>
  <c r="K708" i="1"/>
  <c r="N708" i="1"/>
  <c r="N707" i="1"/>
  <c r="P707" i="1"/>
  <c r="J709" i="1"/>
  <c r="M709" i="1"/>
  <c r="P709" i="1"/>
  <c r="J710" i="1"/>
  <c r="M710" i="1"/>
  <c r="P710" i="1"/>
  <c r="H714" i="1"/>
  <c r="H713" i="1"/>
  <c r="K714" i="1"/>
  <c r="N714" i="1"/>
  <c r="P714" i="1"/>
  <c r="N713" i="1"/>
  <c r="N712" i="1"/>
  <c r="J715" i="1"/>
  <c r="M715" i="1"/>
  <c r="P715" i="1"/>
  <c r="H717" i="1"/>
  <c r="J717" i="1"/>
  <c r="K717" i="1"/>
  <c r="N717" i="1"/>
  <c r="J718" i="1"/>
  <c r="M718" i="1"/>
  <c r="P718" i="1"/>
  <c r="J719" i="1"/>
  <c r="H725" i="1"/>
  <c r="H724" i="1"/>
  <c r="H723" i="1"/>
  <c r="K725" i="1"/>
  <c r="K724" i="1"/>
  <c r="K723" i="1"/>
  <c r="L724" i="1"/>
  <c r="L723" i="1"/>
  <c r="N725" i="1"/>
  <c r="N724" i="1"/>
  <c r="N723" i="1"/>
  <c r="O725" i="1"/>
  <c r="O724" i="1"/>
  <c r="O723" i="1"/>
  <c r="M727" i="1"/>
  <c r="M725" i="1"/>
  <c r="M724" i="1"/>
  <c r="M723" i="1"/>
  <c r="J729" i="1"/>
  <c r="I732" i="1"/>
  <c r="L732" i="1"/>
  <c r="O732" i="1"/>
  <c r="J733" i="1"/>
  <c r="M733" i="1"/>
  <c r="M732" i="1"/>
  <c r="P733" i="1"/>
  <c r="M734" i="1"/>
  <c r="P734" i="1"/>
  <c r="I735" i="1"/>
  <c r="I731" i="1"/>
  <c r="I730" i="1"/>
  <c r="L735" i="1"/>
  <c r="O735" i="1"/>
  <c r="J736" i="1"/>
  <c r="M736" i="1"/>
  <c r="P736" i="1"/>
  <c r="P735" i="1"/>
  <c r="M737" i="1"/>
  <c r="P737" i="1"/>
  <c r="J738" i="1"/>
  <c r="M738" i="1"/>
  <c r="P738" i="1"/>
  <c r="L742" i="1"/>
  <c r="L741" i="1"/>
  <c r="L740" i="1"/>
  <c r="L739" i="1"/>
  <c r="O742" i="1"/>
  <c r="O741" i="1"/>
  <c r="O740" i="1"/>
  <c r="O739" i="1"/>
  <c r="M743" i="1"/>
  <c r="M744" i="1"/>
  <c r="P744" i="1"/>
  <c r="P742" i="1"/>
  <c r="P741" i="1"/>
  <c r="P740" i="1"/>
  <c r="P739" i="1"/>
  <c r="H748" i="1"/>
  <c r="H747" i="1"/>
  <c r="H746" i="1"/>
  <c r="H745" i="1"/>
  <c r="I748" i="1"/>
  <c r="I747" i="1"/>
  <c r="I746" i="1"/>
  <c r="I745" i="1"/>
  <c r="K748" i="1"/>
  <c r="K747" i="1"/>
  <c r="K746" i="1"/>
  <c r="K745" i="1"/>
  <c r="L748" i="1"/>
  <c r="L747" i="1"/>
  <c r="L746" i="1"/>
  <c r="L745" i="1"/>
  <c r="N748" i="1"/>
  <c r="N747" i="1"/>
  <c r="N746" i="1"/>
  <c r="N745" i="1"/>
  <c r="O748" i="1"/>
  <c r="O747" i="1"/>
  <c r="O746" i="1"/>
  <c r="O745" i="1"/>
  <c r="P745" i="1"/>
  <c r="J750" i="1"/>
  <c r="M750" i="1"/>
  <c r="M748" i="1"/>
  <c r="M747" i="1"/>
  <c r="M746" i="1"/>
  <c r="M745" i="1"/>
  <c r="P750" i="1"/>
  <c r="P748" i="1"/>
  <c r="P747" i="1"/>
  <c r="P746" i="1"/>
  <c r="H754" i="1"/>
  <c r="H753" i="1"/>
  <c r="H752" i="1"/>
  <c r="I754" i="1"/>
  <c r="K754" i="1"/>
  <c r="K753" i="1"/>
  <c r="K752" i="1"/>
  <c r="L754" i="1"/>
  <c r="L753" i="1"/>
  <c r="L752" i="1"/>
  <c r="L751" i="1"/>
  <c r="N754" i="1"/>
  <c r="O754" i="1"/>
  <c r="J755" i="1"/>
  <c r="M755" i="1"/>
  <c r="M754" i="1"/>
  <c r="P755" i="1"/>
  <c r="P754" i="1"/>
  <c r="I756" i="1"/>
  <c r="J757" i="1"/>
  <c r="J756" i="1"/>
  <c r="H760" i="1"/>
  <c r="H759" i="1"/>
  <c r="H758" i="1"/>
  <c r="H751" i="1"/>
  <c r="I760" i="1"/>
  <c r="I759" i="1"/>
  <c r="I758" i="1"/>
  <c r="K760" i="1"/>
  <c r="K759" i="1"/>
  <c r="K758" i="1"/>
  <c r="K751" i="1"/>
  <c r="L760" i="1"/>
  <c r="L759" i="1"/>
  <c r="L758" i="1"/>
  <c r="N760" i="1"/>
  <c r="N759" i="1"/>
  <c r="N758" i="1"/>
  <c r="N751" i="1"/>
  <c r="O760" i="1"/>
  <c r="O759" i="1"/>
  <c r="O758" i="1"/>
  <c r="O751" i="1"/>
  <c r="P760" i="1"/>
  <c r="P759" i="1"/>
  <c r="P758" i="1"/>
  <c r="P751" i="1"/>
  <c r="J761" i="1"/>
  <c r="J760" i="1"/>
  <c r="M761" i="1"/>
  <c r="M760" i="1"/>
  <c r="M759" i="1"/>
  <c r="M758" i="1"/>
  <c r="M751" i="1"/>
  <c r="P761" i="1"/>
  <c r="I762" i="1"/>
  <c r="H765" i="1"/>
  <c r="H764" i="1"/>
  <c r="H763" i="1"/>
  <c r="H762" i="1"/>
  <c r="I765" i="1"/>
  <c r="I764" i="1"/>
  <c r="I763" i="1"/>
  <c r="K765" i="1"/>
  <c r="K764" i="1"/>
  <c r="K763" i="1"/>
  <c r="K762" i="1"/>
  <c r="L765" i="1"/>
  <c r="L764" i="1"/>
  <c r="L763" i="1"/>
  <c r="L762" i="1"/>
  <c r="J766" i="1"/>
  <c r="J765" i="1"/>
  <c r="H771" i="1"/>
  <c r="H770" i="1"/>
  <c r="I771" i="1"/>
  <c r="I770" i="1"/>
  <c r="K771" i="1"/>
  <c r="K770" i="1"/>
  <c r="K769" i="1"/>
  <c r="L771" i="1"/>
  <c r="L770" i="1"/>
  <c r="N771" i="1"/>
  <c r="N770" i="1"/>
  <c r="O771" i="1"/>
  <c r="O770" i="1"/>
  <c r="J772" i="1"/>
  <c r="J771" i="1"/>
  <c r="M772" i="1"/>
  <c r="M771" i="1"/>
  <c r="M770" i="1"/>
  <c r="P772" i="1"/>
  <c r="P771" i="1"/>
  <c r="P770" i="1"/>
  <c r="H774" i="1"/>
  <c r="H773" i="1"/>
  <c r="I774" i="1"/>
  <c r="I773" i="1"/>
  <c r="I769" i="1"/>
  <c r="I768" i="1"/>
  <c r="K774" i="1"/>
  <c r="K773" i="1"/>
  <c r="L774" i="1"/>
  <c r="L773" i="1"/>
  <c r="L769" i="1"/>
  <c r="L768" i="1"/>
  <c r="J775" i="1"/>
  <c r="J774" i="1"/>
  <c r="J773" i="1"/>
  <c r="I778" i="1"/>
  <c r="I777" i="1"/>
  <c r="L778" i="1"/>
  <c r="L777" i="1"/>
  <c r="O778" i="1"/>
  <c r="O777" i="1"/>
  <c r="J779" i="1"/>
  <c r="M779" i="1"/>
  <c r="P779" i="1"/>
  <c r="J780" i="1"/>
  <c r="M780" i="1"/>
  <c r="P780" i="1"/>
  <c r="J781" i="1"/>
  <c r="M781" i="1"/>
  <c r="P781" i="1"/>
  <c r="O782" i="1"/>
  <c r="H783" i="1"/>
  <c r="H782" i="1"/>
  <c r="I783" i="1"/>
  <c r="I782" i="1"/>
  <c r="K783" i="1"/>
  <c r="K782" i="1"/>
  <c r="L783" i="1"/>
  <c r="L782" i="1"/>
  <c r="N783" i="1"/>
  <c r="N782" i="1"/>
  <c r="N769" i="1"/>
  <c r="N768" i="1"/>
  <c r="O783" i="1"/>
  <c r="J784" i="1"/>
  <c r="J783" i="1"/>
  <c r="J782" i="1"/>
  <c r="M784" i="1"/>
  <c r="M783" i="1"/>
  <c r="M782" i="1"/>
  <c r="P784" i="1"/>
  <c r="P783" i="1"/>
  <c r="P782" i="1"/>
  <c r="H788" i="1"/>
  <c r="H787" i="1"/>
  <c r="H786" i="1"/>
  <c r="H785" i="1"/>
  <c r="I788" i="1"/>
  <c r="I787" i="1"/>
  <c r="I786" i="1"/>
  <c r="I785" i="1"/>
  <c r="K788" i="1"/>
  <c r="K787" i="1"/>
  <c r="L788" i="1"/>
  <c r="L787" i="1"/>
  <c r="L786" i="1"/>
  <c r="L785" i="1"/>
  <c r="N788" i="1"/>
  <c r="N787" i="1"/>
  <c r="N786" i="1"/>
  <c r="N785" i="1"/>
  <c r="O788" i="1"/>
  <c r="O787" i="1"/>
  <c r="O786" i="1"/>
  <c r="O785" i="1"/>
  <c r="M790" i="1"/>
  <c r="M791" i="1"/>
  <c r="M792" i="1"/>
  <c r="M793" i="1"/>
  <c r="H795" i="1"/>
  <c r="H794" i="1"/>
  <c r="I795" i="1"/>
  <c r="I794" i="1"/>
  <c r="K795" i="1"/>
  <c r="K794" i="1"/>
  <c r="L795" i="1"/>
  <c r="L794" i="1"/>
  <c r="N795" i="1"/>
  <c r="N794" i="1"/>
  <c r="O795" i="1"/>
  <c r="O794" i="1"/>
  <c r="M796" i="1"/>
  <c r="M795" i="1"/>
  <c r="M794" i="1"/>
  <c r="H801" i="1"/>
  <c r="H800" i="1"/>
  <c r="K801" i="1"/>
  <c r="L801" i="1"/>
  <c r="L800" i="1"/>
  <c r="N801" i="1"/>
  <c r="N800" i="1"/>
  <c r="O801" i="1"/>
  <c r="O800" i="1"/>
  <c r="M802" i="1"/>
  <c r="P802" i="1"/>
  <c r="J803" i="1"/>
  <c r="J801" i="1"/>
  <c r="J800" i="1"/>
  <c r="P801" i="1"/>
  <c r="P800" i="1"/>
  <c r="N804" i="1"/>
  <c r="H805" i="1"/>
  <c r="H804" i="1"/>
  <c r="I805" i="1"/>
  <c r="I804" i="1"/>
  <c r="K805" i="1"/>
  <c r="K804" i="1"/>
  <c r="K799" i="1"/>
  <c r="L805" i="1"/>
  <c r="L804" i="1"/>
  <c r="N805" i="1"/>
  <c r="O805" i="1"/>
  <c r="O804" i="1"/>
  <c r="J807" i="1"/>
  <c r="M807" i="1"/>
  <c r="P807" i="1"/>
  <c r="J808" i="1"/>
  <c r="M808" i="1"/>
  <c r="P808" i="1"/>
  <c r="J809" i="1"/>
  <c r="M809" i="1"/>
  <c r="M805" i="1"/>
  <c r="M804" i="1"/>
  <c r="P809" i="1"/>
  <c r="P805" i="1"/>
  <c r="P804" i="1"/>
  <c r="H811" i="1"/>
  <c r="H810" i="1"/>
  <c r="I811" i="1"/>
  <c r="I810" i="1"/>
  <c r="K811" i="1"/>
  <c r="K810" i="1"/>
  <c r="L811" i="1"/>
  <c r="L810" i="1"/>
  <c r="N811" i="1"/>
  <c r="N810" i="1"/>
  <c r="O811" i="1"/>
  <c r="O810" i="1"/>
  <c r="J812" i="1"/>
  <c r="J813" i="1"/>
  <c r="M813" i="1"/>
  <c r="M811" i="1"/>
  <c r="M810" i="1"/>
  <c r="P813" i="1"/>
  <c r="P811" i="1"/>
  <c r="P810" i="1"/>
  <c r="P799" i="1"/>
  <c r="P798" i="1"/>
  <c r="P797" i="1"/>
  <c r="H815" i="1"/>
  <c r="H814" i="1"/>
  <c r="I815" i="1"/>
  <c r="I814" i="1"/>
  <c r="J815" i="1"/>
  <c r="K815" i="1"/>
  <c r="K814" i="1"/>
  <c r="L815" i="1"/>
  <c r="L814" i="1"/>
  <c r="M815" i="1"/>
  <c r="M814" i="1"/>
  <c r="N815" i="1"/>
  <c r="N814" i="1"/>
  <c r="O815" i="1"/>
  <c r="O814" i="1"/>
  <c r="P815" i="1"/>
  <c r="P814" i="1"/>
  <c r="H821" i="1"/>
  <c r="H820" i="1"/>
  <c r="H819" i="1"/>
  <c r="H818" i="1"/>
  <c r="I821" i="1"/>
  <c r="I820" i="1"/>
  <c r="I819" i="1"/>
  <c r="I818" i="1"/>
  <c r="K821" i="1"/>
  <c r="K820" i="1"/>
  <c r="K819" i="1"/>
  <c r="K818" i="1"/>
  <c r="L821" i="1"/>
  <c r="L820" i="1"/>
  <c r="L819" i="1"/>
  <c r="L818" i="1"/>
  <c r="N821" i="1"/>
  <c r="N820" i="1"/>
  <c r="N819" i="1"/>
  <c r="N818" i="1"/>
  <c r="O821" i="1"/>
  <c r="O820" i="1"/>
  <c r="J822" i="1"/>
  <c r="J821" i="1"/>
  <c r="M822" i="1"/>
  <c r="M821" i="1"/>
  <c r="M820" i="1"/>
  <c r="M819" i="1"/>
  <c r="P822" i="1"/>
  <c r="P821" i="1"/>
  <c r="P820" i="1"/>
  <c r="P819" i="1"/>
  <c r="P818" i="1"/>
  <c r="L824" i="1"/>
  <c r="L823" i="1"/>
  <c r="O824" i="1"/>
  <c r="O823" i="1"/>
  <c r="M825" i="1"/>
  <c r="M824" i="1"/>
  <c r="M823" i="1"/>
  <c r="P825" i="1"/>
  <c r="P824" i="1"/>
  <c r="P823" i="1"/>
  <c r="H829" i="1"/>
  <c r="H828" i="1"/>
  <c r="H827" i="1"/>
  <c r="H826" i="1"/>
  <c r="I829" i="1"/>
  <c r="I828" i="1"/>
  <c r="I827" i="1"/>
  <c r="I826" i="1"/>
  <c r="K829" i="1"/>
  <c r="K828" i="1"/>
  <c r="K827" i="1"/>
  <c r="K826" i="1"/>
  <c r="L829" i="1"/>
  <c r="L828" i="1"/>
  <c r="L827" i="1"/>
  <c r="L826" i="1"/>
  <c r="J830" i="1"/>
  <c r="J829" i="1"/>
  <c r="H835" i="1"/>
  <c r="H834" i="1"/>
  <c r="H833" i="1"/>
  <c r="H832" i="1"/>
  <c r="I835" i="1"/>
  <c r="I834" i="1"/>
  <c r="I833" i="1"/>
  <c r="I832" i="1"/>
  <c r="K835" i="1"/>
  <c r="K834" i="1"/>
  <c r="K833" i="1"/>
  <c r="K832" i="1"/>
  <c r="L835" i="1"/>
  <c r="L834" i="1"/>
  <c r="L833" i="1"/>
  <c r="L832" i="1"/>
  <c r="N835" i="1"/>
  <c r="N834" i="1"/>
  <c r="N833" i="1"/>
  <c r="N832" i="1"/>
  <c r="O835" i="1"/>
  <c r="O834" i="1"/>
  <c r="O833" i="1"/>
  <c r="O832" i="1"/>
  <c r="M836" i="1"/>
  <c r="M835" i="1"/>
  <c r="M834" i="1"/>
  <c r="M833" i="1"/>
  <c r="M832" i="1"/>
  <c r="H872" i="1"/>
  <c r="I872" i="1"/>
  <c r="K872" i="1"/>
  <c r="L872" i="1"/>
  <c r="L871" i="1"/>
  <c r="L870" i="1"/>
  <c r="L869" i="1"/>
  <c r="L868" i="1"/>
  <c r="J873" i="1"/>
  <c r="J874" i="1"/>
  <c r="H875" i="1"/>
  <c r="I875" i="1"/>
  <c r="K875" i="1"/>
  <c r="L875" i="1"/>
  <c r="N875" i="1"/>
  <c r="O875" i="1"/>
  <c r="O871" i="1"/>
  <c r="O870" i="1"/>
  <c r="O869" i="1"/>
  <c r="J876" i="1"/>
  <c r="M876" i="1"/>
  <c r="P876" i="1"/>
  <c r="P875" i="1"/>
  <c r="J877" i="1"/>
  <c r="M877" i="1"/>
  <c r="P877" i="1"/>
  <c r="J878" i="1"/>
  <c r="M878" i="1"/>
  <c r="P878" i="1"/>
  <c r="J879" i="1"/>
  <c r="M879" i="1"/>
  <c r="P879" i="1"/>
  <c r="H880" i="1"/>
  <c r="I880" i="1"/>
  <c r="K880" i="1"/>
  <c r="L880" i="1"/>
  <c r="N880" i="1"/>
  <c r="O880" i="1"/>
  <c r="J881" i="1"/>
  <c r="J880" i="1"/>
  <c r="M881" i="1"/>
  <c r="P881" i="1"/>
  <c r="J882" i="1"/>
  <c r="M882" i="1"/>
  <c r="P882" i="1"/>
  <c r="J883" i="1"/>
  <c r="M883" i="1"/>
  <c r="P883" i="1"/>
  <c r="J884" i="1"/>
  <c r="M884" i="1"/>
  <c r="P884" i="1"/>
  <c r="J885" i="1"/>
  <c r="M885" i="1"/>
  <c r="P885" i="1"/>
  <c r="H886" i="1"/>
  <c r="I886" i="1"/>
  <c r="K886" i="1"/>
  <c r="L886" i="1"/>
  <c r="J888" i="1"/>
  <c r="H892" i="1"/>
  <c r="H891" i="1"/>
  <c r="H890" i="1"/>
  <c r="H889" i="1"/>
  <c r="I892" i="1"/>
  <c r="I891" i="1"/>
  <c r="I890" i="1"/>
  <c r="I889" i="1"/>
  <c r="K892" i="1"/>
  <c r="K891" i="1"/>
  <c r="K890" i="1"/>
  <c r="K889" i="1"/>
  <c r="L892" i="1"/>
  <c r="L891" i="1"/>
  <c r="L890" i="1"/>
  <c r="L889" i="1"/>
  <c r="N892" i="1"/>
  <c r="N891" i="1"/>
  <c r="N890" i="1"/>
  <c r="N889" i="1"/>
  <c r="O892" i="1"/>
  <c r="O891" i="1"/>
  <c r="O890" i="1"/>
  <c r="O889" i="1"/>
  <c r="J893" i="1"/>
  <c r="M893" i="1"/>
  <c r="P893" i="1"/>
  <c r="J894" i="1"/>
  <c r="M894" i="1"/>
  <c r="P894" i="1"/>
  <c r="J895" i="1"/>
  <c r="M895" i="1"/>
  <c r="P895" i="1"/>
  <c r="H899" i="1"/>
  <c r="H898" i="1"/>
  <c r="H897" i="1"/>
  <c r="H896" i="1"/>
  <c r="I899" i="1"/>
  <c r="I898" i="1"/>
  <c r="I897" i="1"/>
  <c r="I896" i="1"/>
  <c r="K899" i="1"/>
  <c r="K898" i="1"/>
  <c r="K897" i="1"/>
  <c r="K896" i="1"/>
  <c r="L899" i="1"/>
  <c r="L898" i="1"/>
  <c r="L897" i="1"/>
  <c r="L896" i="1"/>
  <c r="N899" i="1"/>
  <c r="N898" i="1"/>
  <c r="N897" i="1"/>
  <c r="N896" i="1"/>
  <c r="O899" i="1"/>
  <c r="O898" i="1"/>
  <c r="O897" i="1"/>
  <c r="O896" i="1"/>
  <c r="J900" i="1"/>
  <c r="M900" i="1"/>
  <c r="P900" i="1"/>
  <c r="P899" i="1"/>
  <c r="P898" i="1"/>
  <c r="P897" i="1"/>
  <c r="P896" i="1"/>
  <c r="J901" i="1"/>
  <c r="J902" i="1"/>
  <c r="M902" i="1"/>
  <c r="J903" i="1"/>
  <c r="M903" i="1"/>
  <c r="H908" i="1"/>
  <c r="I908" i="1"/>
  <c r="J908" i="1"/>
  <c r="K908" i="1"/>
  <c r="L908" i="1"/>
  <c r="M908" i="1"/>
  <c r="N908" i="1"/>
  <c r="O908" i="1"/>
  <c r="H911" i="1"/>
  <c r="H907" i="1"/>
  <c r="I911" i="1"/>
  <c r="I907" i="1"/>
  <c r="K911" i="1"/>
  <c r="K907" i="1"/>
  <c r="L911" i="1"/>
  <c r="L907" i="1"/>
  <c r="N911" i="1"/>
  <c r="N907" i="1"/>
  <c r="O911" i="1"/>
  <c r="O907" i="1"/>
  <c r="J912" i="1"/>
  <c r="J913" i="1"/>
  <c r="J911" i="1"/>
  <c r="J907" i="1"/>
  <c r="J914" i="1"/>
  <c r="H919" i="1"/>
  <c r="H918" i="1"/>
  <c r="I919" i="1"/>
  <c r="I918" i="1"/>
  <c r="K919" i="1"/>
  <c r="K918" i="1"/>
  <c r="L919" i="1"/>
  <c r="L918" i="1"/>
  <c r="N919" i="1"/>
  <c r="N918" i="1"/>
  <c r="O919" i="1"/>
  <c r="O918" i="1"/>
  <c r="M920" i="1"/>
  <c r="M919" i="1"/>
  <c r="M918" i="1"/>
  <c r="M906" i="1"/>
  <c r="M905" i="1"/>
  <c r="M904" i="1"/>
  <c r="H921" i="1"/>
  <c r="H922" i="1"/>
  <c r="I922" i="1"/>
  <c r="I921" i="1"/>
  <c r="J922" i="1"/>
  <c r="J921" i="1"/>
  <c r="K922" i="1"/>
  <c r="K921" i="1"/>
  <c r="L922" i="1"/>
  <c r="L921" i="1"/>
  <c r="L906" i="1"/>
  <c r="L905" i="1"/>
  <c r="L904" i="1"/>
  <c r="M922" i="1"/>
  <c r="M921" i="1"/>
  <c r="N922" i="1"/>
  <c r="N921" i="1"/>
  <c r="O922" i="1"/>
  <c r="O921" i="1"/>
  <c r="P922" i="1"/>
  <c r="P921" i="1"/>
  <c r="H928" i="1"/>
  <c r="H927" i="1"/>
  <c r="H926" i="1"/>
  <c r="H925" i="1"/>
  <c r="I928" i="1"/>
  <c r="I927" i="1"/>
  <c r="I926" i="1"/>
  <c r="I925" i="1"/>
  <c r="K928" i="1"/>
  <c r="K927" i="1"/>
  <c r="K926" i="1"/>
  <c r="K925" i="1"/>
  <c r="L928" i="1"/>
  <c r="L927" i="1"/>
  <c r="L926" i="1"/>
  <c r="L925" i="1"/>
  <c r="N928" i="1"/>
  <c r="N927" i="1"/>
  <c r="N926" i="1"/>
  <c r="N925" i="1"/>
  <c r="O928" i="1"/>
  <c r="O927" i="1"/>
  <c r="O926" i="1"/>
  <c r="O925" i="1"/>
  <c r="J929" i="1"/>
  <c r="J928" i="1"/>
  <c r="J927" i="1"/>
  <c r="J926" i="1"/>
  <c r="J925" i="1"/>
  <c r="M929" i="1"/>
  <c r="P929" i="1"/>
  <c r="J930" i="1"/>
  <c r="M930" i="1"/>
  <c r="M928" i="1"/>
  <c r="M927" i="1"/>
  <c r="M926" i="1"/>
  <c r="M925" i="1"/>
  <c r="P930" i="1"/>
  <c r="J931" i="1"/>
  <c r="M931" i="1"/>
  <c r="P931" i="1"/>
  <c r="J932" i="1"/>
  <c r="M932" i="1"/>
  <c r="P932" i="1"/>
  <c r="J933" i="1"/>
  <c r="M933" i="1"/>
  <c r="P933" i="1"/>
  <c r="H938" i="1"/>
  <c r="H937" i="1"/>
  <c r="H936" i="1"/>
  <c r="H935" i="1"/>
  <c r="I938" i="1"/>
  <c r="I937" i="1"/>
  <c r="I936" i="1"/>
  <c r="I935" i="1"/>
  <c r="K938" i="1"/>
  <c r="K937" i="1"/>
  <c r="K936" i="1"/>
  <c r="K935" i="1"/>
  <c r="L938" i="1"/>
  <c r="L937" i="1"/>
  <c r="L936" i="1"/>
  <c r="L935" i="1"/>
  <c r="N938" i="1"/>
  <c r="N937" i="1"/>
  <c r="N936" i="1"/>
  <c r="N935" i="1"/>
  <c r="O938" i="1"/>
  <c r="O937" i="1"/>
  <c r="O936" i="1"/>
  <c r="O935" i="1"/>
  <c r="J939" i="1"/>
  <c r="M939" i="1"/>
  <c r="P939" i="1"/>
  <c r="J940" i="1"/>
  <c r="M940" i="1"/>
  <c r="P940" i="1"/>
  <c r="M941" i="1"/>
  <c r="P941" i="1"/>
  <c r="J942" i="1"/>
  <c r="M942" i="1"/>
  <c r="P942" i="1"/>
  <c r="J943" i="1"/>
  <c r="M943" i="1"/>
  <c r="P943" i="1"/>
  <c r="J944" i="1"/>
  <c r="M944" i="1"/>
  <c r="P944" i="1"/>
  <c r="J945" i="1"/>
  <c r="M945" i="1"/>
  <c r="P945" i="1"/>
  <c r="J946" i="1"/>
  <c r="M946" i="1"/>
  <c r="P946" i="1"/>
  <c r="J947" i="1"/>
  <c r="J948" i="1"/>
  <c r="M948" i="1"/>
  <c r="P948" i="1"/>
  <c r="J949" i="1"/>
  <c r="M949" i="1"/>
  <c r="P949" i="1"/>
  <c r="H954" i="1"/>
  <c r="H953" i="1"/>
  <c r="H952" i="1"/>
  <c r="H951" i="1"/>
  <c r="I954" i="1"/>
  <c r="I953" i="1"/>
  <c r="I952" i="1"/>
  <c r="I951" i="1"/>
  <c r="J954" i="1"/>
  <c r="K954" i="1"/>
  <c r="K953" i="1"/>
  <c r="K952" i="1"/>
  <c r="K951" i="1"/>
  <c r="L954" i="1"/>
  <c r="L953" i="1"/>
  <c r="L952" i="1"/>
  <c r="L951" i="1"/>
  <c r="M954" i="1"/>
  <c r="M953" i="1"/>
  <c r="M952" i="1"/>
  <c r="M951" i="1"/>
  <c r="N954" i="1"/>
  <c r="N953" i="1"/>
  <c r="N952" i="1"/>
  <c r="N951" i="1"/>
  <c r="O954" i="1"/>
  <c r="O953" i="1"/>
  <c r="O952" i="1"/>
  <c r="O951" i="1"/>
  <c r="P954" i="1"/>
  <c r="P953" i="1"/>
  <c r="P952" i="1"/>
  <c r="P951" i="1"/>
  <c r="H959" i="1"/>
  <c r="I959" i="1"/>
  <c r="I958" i="1"/>
  <c r="I957" i="1"/>
  <c r="I956" i="1"/>
  <c r="J959" i="1"/>
  <c r="K959" i="1"/>
  <c r="L959" i="1"/>
  <c r="M959" i="1"/>
  <c r="M958" i="1"/>
  <c r="M957" i="1"/>
  <c r="M956" i="1"/>
  <c r="N959" i="1"/>
  <c r="O959" i="1"/>
  <c r="O958" i="1"/>
  <c r="O957" i="1"/>
  <c r="O956" i="1"/>
  <c r="P959" i="1"/>
  <c r="P958" i="1"/>
  <c r="P957" i="1"/>
  <c r="P956" i="1"/>
  <c r="H961" i="1"/>
  <c r="H958" i="1"/>
  <c r="H957" i="1"/>
  <c r="H956" i="1"/>
  <c r="I961" i="1"/>
  <c r="J961" i="1"/>
  <c r="K961" i="1"/>
  <c r="L961" i="1"/>
  <c r="L958" i="1"/>
  <c r="L957" i="1"/>
  <c r="L956" i="1"/>
  <c r="M961" i="1"/>
  <c r="N961" i="1"/>
  <c r="O961" i="1"/>
  <c r="P961" i="1"/>
  <c r="H967" i="1"/>
  <c r="H966" i="1"/>
  <c r="H965" i="1"/>
  <c r="H964" i="1"/>
  <c r="I967" i="1"/>
  <c r="I966" i="1"/>
  <c r="K967" i="1"/>
  <c r="K966" i="1"/>
  <c r="L967" i="1"/>
  <c r="L966" i="1"/>
  <c r="N967" i="1"/>
  <c r="N966" i="1"/>
  <c r="O967" i="1"/>
  <c r="O966" i="1"/>
  <c r="J968" i="1"/>
  <c r="J967" i="1"/>
  <c r="J966" i="1"/>
  <c r="M968" i="1"/>
  <c r="M967" i="1"/>
  <c r="M966" i="1"/>
  <c r="M965" i="1"/>
  <c r="M964" i="1"/>
  <c r="P968" i="1"/>
  <c r="P967" i="1"/>
  <c r="P966" i="1"/>
  <c r="H970" i="1"/>
  <c r="H969" i="1"/>
  <c r="I970" i="1"/>
  <c r="I969" i="1"/>
  <c r="J970" i="1"/>
  <c r="J969" i="1"/>
  <c r="K970" i="1"/>
  <c r="K969" i="1"/>
  <c r="L970" i="1"/>
  <c r="L969" i="1"/>
  <c r="M970" i="1"/>
  <c r="M969" i="1"/>
  <c r="N970" i="1"/>
  <c r="N969" i="1"/>
  <c r="O970" i="1"/>
  <c r="O969" i="1"/>
  <c r="P970" i="1"/>
  <c r="P969" i="1"/>
  <c r="I973" i="1"/>
  <c r="I972" i="1"/>
  <c r="H975" i="1"/>
  <c r="I975" i="1"/>
  <c r="I974" i="1"/>
  <c r="J975" i="1"/>
  <c r="K975" i="1"/>
  <c r="K974" i="1"/>
  <c r="K973" i="1"/>
  <c r="L975" i="1"/>
  <c r="M975" i="1"/>
  <c r="M974" i="1"/>
  <c r="M973" i="1"/>
  <c r="M972" i="1"/>
  <c r="N975" i="1"/>
  <c r="O975" i="1"/>
  <c r="P975" i="1"/>
  <c r="H977" i="1"/>
  <c r="I977" i="1"/>
  <c r="J977" i="1"/>
  <c r="K977" i="1"/>
  <c r="L977" i="1"/>
  <c r="L974" i="1"/>
  <c r="L973" i="1"/>
  <c r="L972" i="1"/>
  <c r="M977" i="1"/>
  <c r="N977" i="1"/>
  <c r="N974" i="1"/>
  <c r="N973" i="1"/>
  <c r="N972" i="1"/>
  <c r="O977" i="1"/>
  <c r="P977" i="1"/>
  <c r="H983" i="1"/>
  <c r="H982" i="1"/>
  <c r="H981" i="1"/>
  <c r="H980" i="1"/>
  <c r="I983" i="1"/>
  <c r="I982" i="1"/>
  <c r="I981" i="1"/>
  <c r="I980" i="1"/>
  <c r="J983" i="1"/>
  <c r="K983" i="1"/>
  <c r="K982" i="1"/>
  <c r="K981" i="1"/>
  <c r="K980" i="1"/>
  <c r="L983" i="1"/>
  <c r="L982" i="1"/>
  <c r="L981" i="1"/>
  <c r="L980" i="1"/>
  <c r="M983" i="1"/>
  <c r="M982" i="1"/>
  <c r="M981" i="1"/>
  <c r="M980" i="1"/>
  <c r="N983" i="1"/>
  <c r="N982" i="1"/>
  <c r="N981" i="1"/>
  <c r="N980" i="1"/>
  <c r="O983" i="1"/>
  <c r="O982" i="1"/>
  <c r="O981" i="1"/>
  <c r="O980" i="1"/>
  <c r="P983" i="1"/>
  <c r="P982" i="1"/>
  <c r="P981" i="1"/>
  <c r="P980" i="1"/>
  <c r="H989" i="1"/>
  <c r="H988" i="1"/>
  <c r="H987" i="1"/>
  <c r="H986" i="1"/>
  <c r="I989" i="1"/>
  <c r="I988" i="1"/>
  <c r="I987" i="1"/>
  <c r="I986" i="1"/>
  <c r="K989" i="1"/>
  <c r="K988" i="1"/>
  <c r="K987" i="1"/>
  <c r="K986" i="1"/>
  <c r="L989" i="1"/>
  <c r="L988" i="1"/>
  <c r="L987" i="1"/>
  <c r="L986" i="1"/>
  <c r="L985" i="1"/>
  <c r="N989" i="1"/>
  <c r="N988" i="1"/>
  <c r="N987" i="1"/>
  <c r="N986" i="1"/>
  <c r="O989" i="1"/>
  <c r="O988" i="1"/>
  <c r="O987" i="1"/>
  <c r="O986" i="1"/>
  <c r="J990" i="1"/>
  <c r="J989" i="1"/>
  <c r="M990" i="1"/>
  <c r="M989" i="1"/>
  <c r="M988" i="1"/>
  <c r="M987" i="1"/>
  <c r="M986" i="1"/>
  <c r="P990" i="1"/>
  <c r="P989" i="1"/>
  <c r="P988" i="1"/>
  <c r="P987" i="1"/>
  <c r="P986" i="1"/>
  <c r="H994" i="1"/>
  <c r="I994" i="1"/>
  <c r="I993" i="1"/>
  <c r="I992" i="1"/>
  <c r="I991" i="1"/>
  <c r="K994" i="1"/>
  <c r="K993" i="1"/>
  <c r="L994" i="1"/>
  <c r="N994" i="1"/>
  <c r="O994" i="1"/>
  <c r="O993" i="1"/>
  <c r="O992" i="1"/>
  <c r="J995" i="1"/>
  <c r="J994" i="1"/>
  <c r="J993" i="1"/>
  <c r="M995" i="1"/>
  <c r="M994" i="1"/>
  <c r="P995" i="1"/>
  <c r="P994" i="1"/>
  <c r="H996" i="1"/>
  <c r="H993" i="1"/>
  <c r="H992" i="1"/>
  <c r="H991" i="1"/>
  <c r="I996" i="1"/>
  <c r="J996" i="1"/>
  <c r="K996" i="1"/>
  <c r="L996" i="1"/>
  <c r="L993" i="1"/>
  <c r="L992" i="1"/>
  <c r="L991" i="1"/>
  <c r="M996" i="1"/>
  <c r="M993" i="1"/>
  <c r="M992" i="1"/>
  <c r="M991" i="1"/>
  <c r="M985" i="1"/>
  <c r="N996" i="1"/>
  <c r="O996" i="1"/>
  <c r="P996" i="1"/>
  <c r="H1003" i="1"/>
  <c r="I1003" i="1"/>
  <c r="I1002" i="1"/>
  <c r="I1001" i="1"/>
  <c r="I1000" i="1"/>
  <c r="I999" i="1"/>
  <c r="K1003" i="1"/>
  <c r="L1003" i="1"/>
  <c r="N1003" i="1"/>
  <c r="O1003" i="1"/>
  <c r="J1004" i="1"/>
  <c r="M1004" i="1"/>
  <c r="P1004" i="1"/>
  <c r="J1005" i="1"/>
  <c r="M1005" i="1"/>
  <c r="P1005" i="1"/>
  <c r="P1003" i="1"/>
  <c r="J1006" i="1"/>
  <c r="M1006" i="1"/>
  <c r="P1006" i="1"/>
  <c r="H1007" i="1"/>
  <c r="I1007" i="1"/>
  <c r="K1007" i="1"/>
  <c r="L1007" i="1"/>
  <c r="N1007" i="1"/>
  <c r="O1007" i="1"/>
  <c r="O1002" i="1"/>
  <c r="O1001" i="1"/>
  <c r="P1007" i="1"/>
  <c r="J1008" i="1"/>
  <c r="J1007" i="1"/>
  <c r="M1008" i="1"/>
  <c r="M1007" i="1"/>
  <c r="P1008" i="1"/>
  <c r="P1009" i="1"/>
  <c r="H1010" i="1"/>
  <c r="H1009" i="1"/>
  <c r="I1010" i="1"/>
  <c r="I1009" i="1"/>
  <c r="J1010" i="1"/>
  <c r="J1009" i="1"/>
  <c r="K1010" i="1"/>
  <c r="K1009" i="1"/>
  <c r="L1010" i="1"/>
  <c r="L1009" i="1"/>
  <c r="M1010" i="1"/>
  <c r="M1009" i="1"/>
  <c r="N1010" i="1"/>
  <c r="N1009" i="1"/>
  <c r="O1010" i="1"/>
  <c r="O1009" i="1"/>
  <c r="P1010" i="1"/>
  <c r="H1016" i="1"/>
  <c r="I1016" i="1"/>
  <c r="J1016" i="1"/>
  <c r="K1016" i="1"/>
  <c r="L1016" i="1"/>
  <c r="M1016" i="1"/>
  <c r="M1015" i="1"/>
  <c r="N1016" i="1"/>
  <c r="O1016" i="1"/>
  <c r="P1016" i="1"/>
  <c r="H1018" i="1"/>
  <c r="I1018" i="1"/>
  <c r="J1018" i="1"/>
  <c r="K1018" i="1"/>
  <c r="K1015" i="1"/>
  <c r="L1018" i="1"/>
  <c r="M1018" i="1"/>
  <c r="M1014" i="1"/>
  <c r="M1013" i="1"/>
  <c r="M1012" i="1"/>
  <c r="N1018" i="1"/>
  <c r="O1018" i="1"/>
  <c r="O1015" i="1"/>
  <c r="O1014" i="1"/>
  <c r="O1013" i="1"/>
  <c r="O1012" i="1"/>
  <c r="P1018" i="1"/>
  <c r="H1024" i="1"/>
  <c r="I1024" i="1"/>
  <c r="K1024" i="1"/>
  <c r="N1024" i="1"/>
  <c r="J1025" i="1"/>
  <c r="J1024" i="1"/>
  <c r="L1025" i="1"/>
  <c r="O1025" i="1"/>
  <c r="P1025" i="1"/>
  <c r="P1024" i="1"/>
  <c r="H1026" i="1"/>
  <c r="I1026" i="1"/>
  <c r="I1023" i="1"/>
  <c r="I1022" i="1"/>
  <c r="I1021" i="1"/>
  <c r="I1020" i="1"/>
  <c r="K1026" i="1"/>
  <c r="L1026" i="1"/>
  <c r="N1026" i="1"/>
  <c r="O1026" i="1"/>
  <c r="J1028" i="1"/>
  <c r="M1028" i="1"/>
  <c r="M1026" i="1"/>
  <c r="P1028" i="1"/>
  <c r="P1026" i="1"/>
  <c r="H1031" i="1"/>
  <c r="H1030" i="1"/>
  <c r="H1029" i="1"/>
  <c r="H1032" i="1"/>
  <c r="I1032" i="1"/>
  <c r="I1031" i="1"/>
  <c r="I1030" i="1"/>
  <c r="I1029" i="1"/>
  <c r="K1032" i="1"/>
  <c r="K1031" i="1"/>
  <c r="K1030" i="1"/>
  <c r="K1029" i="1"/>
  <c r="L1032" i="1"/>
  <c r="L1031" i="1"/>
  <c r="L1030" i="1"/>
  <c r="L1029" i="1"/>
  <c r="N1032" i="1"/>
  <c r="N1031" i="1"/>
  <c r="N1030" i="1"/>
  <c r="N1029" i="1"/>
  <c r="O1032" i="1"/>
  <c r="O1031" i="1"/>
  <c r="O1030" i="1"/>
  <c r="O1029" i="1"/>
  <c r="J1033" i="1"/>
  <c r="M1033" i="1"/>
  <c r="M1032" i="1"/>
  <c r="M1031" i="1"/>
  <c r="M1030" i="1"/>
  <c r="M1029" i="1"/>
  <c r="P1033" i="1"/>
  <c r="P1032" i="1"/>
  <c r="P1031" i="1"/>
  <c r="P1030" i="1"/>
  <c r="P1029" i="1"/>
  <c r="H1037" i="1"/>
  <c r="H1036" i="1"/>
  <c r="H1035" i="1"/>
  <c r="H1034" i="1"/>
  <c r="I1037" i="1"/>
  <c r="I1036" i="1"/>
  <c r="I1035" i="1"/>
  <c r="I1034" i="1"/>
  <c r="K1037" i="1"/>
  <c r="K1036" i="1"/>
  <c r="K1035" i="1"/>
  <c r="K1034" i="1"/>
  <c r="L1037" i="1"/>
  <c r="L1036" i="1"/>
  <c r="L1035" i="1"/>
  <c r="L1034" i="1"/>
  <c r="N1037" i="1"/>
  <c r="N1036" i="1"/>
  <c r="N1035" i="1"/>
  <c r="N1034" i="1"/>
  <c r="O1037" i="1"/>
  <c r="O1036" i="1"/>
  <c r="O1035" i="1"/>
  <c r="O1034" i="1"/>
  <c r="J1038" i="1"/>
  <c r="J1037" i="1"/>
  <c r="J1036" i="1"/>
  <c r="J1035" i="1"/>
  <c r="M1038" i="1"/>
  <c r="M1037" i="1"/>
  <c r="M1036" i="1"/>
  <c r="M1035" i="1"/>
  <c r="M1034" i="1"/>
  <c r="P1038" i="1"/>
  <c r="P1037" i="1"/>
  <c r="P1036" i="1"/>
  <c r="P1035" i="1"/>
  <c r="P1034" i="1"/>
  <c r="H1041" i="1"/>
  <c r="H1042" i="1"/>
  <c r="H1043" i="1"/>
  <c r="I1043" i="1"/>
  <c r="I1042" i="1"/>
  <c r="I1041" i="1"/>
  <c r="K1043" i="1"/>
  <c r="K1042" i="1"/>
  <c r="K1041" i="1"/>
  <c r="K1040" i="1"/>
  <c r="L1043" i="1"/>
  <c r="L1042" i="1"/>
  <c r="L1041" i="1"/>
  <c r="N1043" i="1"/>
  <c r="N1042" i="1"/>
  <c r="N1041" i="1"/>
  <c r="O1043" i="1"/>
  <c r="O1042" i="1"/>
  <c r="O1041" i="1"/>
  <c r="J1044" i="1"/>
  <c r="M1044" i="1"/>
  <c r="P1044" i="1"/>
  <c r="J1045" i="1"/>
  <c r="J1043" i="1"/>
  <c r="M1045" i="1"/>
  <c r="M1043" i="1"/>
  <c r="P1045" i="1"/>
  <c r="I1048" i="1"/>
  <c r="J1049" i="1"/>
  <c r="H1050" i="1"/>
  <c r="H1047" i="1"/>
  <c r="I1050" i="1"/>
  <c r="K1050" i="1"/>
  <c r="K1047" i="1"/>
  <c r="L1050" i="1"/>
  <c r="L1047" i="1"/>
  <c r="J1051" i="1"/>
  <c r="H1053" i="1"/>
  <c r="I1053" i="1"/>
  <c r="K1053" i="1"/>
  <c r="K1052" i="1"/>
  <c r="L1053" i="1"/>
  <c r="N1053" i="1"/>
  <c r="O1053" i="1"/>
  <c r="J1055" i="1"/>
  <c r="J1053" i="1"/>
  <c r="M1055" i="1"/>
  <c r="M1053" i="1"/>
  <c r="P1055" i="1"/>
  <c r="P1053" i="1"/>
  <c r="H1056" i="1"/>
  <c r="I1056" i="1"/>
  <c r="K1056" i="1"/>
  <c r="L1056" i="1"/>
  <c r="N1056" i="1"/>
  <c r="O1056" i="1"/>
  <c r="J1058" i="1"/>
  <c r="J1056" i="1"/>
  <c r="M1058" i="1"/>
  <c r="M1056" i="1"/>
  <c r="P1058" i="1"/>
  <c r="P1056" i="1"/>
  <c r="H1059" i="1"/>
  <c r="I1059" i="1"/>
  <c r="K1059" i="1"/>
  <c r="L1059" i="1"/>
  <c r="N1059" i="1"/>
  <c r="O1059" i="1"/>
  <c r="J1060" i="1"/>
  <c r="M1060" i="1"/>
  <c r="P1060" i="1"/>
  <c r="J1061" i="1"/>
  <c r="M1061" i="1"/>
  <c r="P1061" i="1"/>
  <c r="J1062" i="1"/>
  <c r="M1062" i="1"/>
  <c r="P1062" i="1"/>
  <c r="H1063" i="1"/>
  <c r="I1063" i="1"/>
  <c r="J1063" i="1"/>
  <c r="K1063" i="1"/>
  <c r="L1063" i="1"/>
  <c r="M1063" i="1"/>
  <c r="N1063" i="1"/>
  <c r="O1063" i="1"/>
  <c r="P1063" i="1"/>
  <c r="H1068" i="1"/>
  <c r="I1068" i="1"/>
  <c r="K1068" i="1"/>
  <c r="L1068" i="1"/>
  <c r="N1068" i="1"/>
  <c r="O1068" i="1"/>
  <c r="J1070" i="1"/>
  <c r="M1070" i="1"/>
  <c r="P1070" i="1"/>
  <c r="J1071" i="1"/>
  <c r="M1071" i="1"/>
  <c r="P1071" i="1"/>
  <c r="H1072" i="1"/>
  <c r="I1072" i="1"/>
  <c r="K1072" i="1"/>
  <c r="L1072" i="1"/>
  <c r="J1074" i="1"/>
  <c r="J1072" i="1"/>
  <c r="H1075" i="1"/>
  <c r="I1075" i="1"/>
  <c r="K1075" i="1"/>
  <c r="L1075" i="1"/>
  <c r="N1075" i="1"/>
  <c r="O1075" i="1"/>
  <c r="J1077" i="1"/>
  <c r="J1075" i="1"/>
  <c r="M1077" i="1"/>
  <c r="M1075" i="1"/>
  <c r="P1077" i="1"/>
  <c r="P1075" i="1"/>
  <c r="H1080" i="1"/>
  <c r="I1080" i="1"/>
  <c r="K1080" i="1"/>
  <c r="L1080" i="1"/>
  <c r="N1080" i="1"/>
  <c r="O1080" i="1"/>
  <c r="J1081" i="1"/>
  <c r="J1080" i="1"/>
  <c r="M1081" i="1"/>
  <c r="M1080" i="1"/>
  <c r="P1081" i="1"/>
  <c r="P1080" i="1"/>
  <c r="H1082" i="1"/>
  <c r="I1082" i="1"/>
  <c r="K1082" i="1"/>
  <c r="L1082" i="1"/>
  <c r="N1082" i="1"/>
  <c r="O1082" i="1"/>
  <c r="J1083" i="1"/>
  <c r="M1083" i="1"/>
  <c r="M1082" i="1"/>
  <c r="P1083" i="1"/>
  <c r="P1082" i="1"/>
  <c r="H1084" i="1"/>
  <c r="I1084" i="1"/>
  <c r="K1084" i="1"/>
  <c r="L1084" i="1"/>
  <c r="N1084" i="1"/>
  <c r="O1084" i="1"/>
  <c r="J1085" i="1"/>
  <c r="J1084" i="1"/>
  <c r="M1085" i="1"/>
  <c r="M1084" i="1"/>
  <c r="P1085" i="1"/>
  <c r="P1084" i="1"/>
  <c r="H1086" i="1"/>
  <c r="I1086" i="1"/>
  <c r="K1086" i="1"/>
  <c r="L1086" i="1"/>
  <c r="N1086" i="1"/>
  <c r="O1086" i="1"/>
  <c r="J1087" i="1"/>
  <c r="M1087" i="1"/>
  <c r="M1086" i="1"/>
  <c r="P1087" i="1"/>
  <c r="P1086" i="1"/>
  <c r="P1079" i="1"/>
  <c r="H1088" i="1"/>
  <c r="I1088" i="1"/>
  <c r="J1088" i="1"/>
  <c r="K1088" i="1"/>
  <c r="K1079" i="1"/>
  <c r="L1088" i="1"/>
  <c r="M1088" i="1"/>
  <c r="N1088" i="1"/>
  <c r="O1088" i="1"/>
  <c r="P1088" i="1"/>
  <c r="H1092" i="1"/>
  <c r="H1091" i="1"/>
  <c r="I1092" i="1"/>
  <c r="I1091" i="1"/>
  <c r="K1092" i="1"/>
  <c r="K1091" i="1"/>
  <c r="L1092" i="1"/>
  <c r="L1091" i="1"/>
  <c r="N1092" i="1"/>
  <c r="N1091" i="1"/>
  <c r="O1092" i="1"/>
  <c r="O1091" i="1"/>
  <c r="J1093" i="1"/>
  <c r="M1093" i="1"/>
  <c r="M1092" i="1"/>
  <c r="M1091" i="1"/>
  <c r="P1093" i="1"/>
  <c r="P1092" i="1"/>
  <c r="P1091" i="1"/>
  <c r="H1095" i="1"/>
  <c r="I1095" i="1"/>
  <c r="J1095" i="1"/>
  <c r="K1095" i="1"/>
  <c r="L1095" i="1"/>
  <c r="L1094" i="1"/>
  <c r="M1095" i="1"/>
  <c r="N1095" i="1"/>
  <c r="O1095" i="1"/>
  <c r="O1094" i="1"/>
  <c r="P1095" i="1"/>
  <c r="H1097" i="1"/>
  <c r="H1094" i="1"/>
  <c r="H1046" i="1"/>
  <c r="H1040" i="1"/>
  <c r="I1097" i="1"/>
  <c r="I1094" i="1"/>
  <c r="J1097" i="1"/>
  <c r="K1097" i="1"/>
  <c r="K1094" i="1"/>
  <c r="L1097" i="1"/>
  <c r="M1097" i="1"/>
  <c r="M1094" i="1"/>
  <c r="N1097" i="1"/>
  <c r="O1097" i="1"/>
  <c r="P1097" i="1"/>
  <c r="P1094" i="1"/>
  <c r="H1101" i="1"/>
  <c r="H1100" i="1"/>
  <c r="I1101" i="1"/>
  <c r="I1100" i="1"/>
  <c r="I1099" i="1"/>
  <c r="K1101" i="1"/>
  <c r="K1100" i="1"/>
  <c r="K1099" i="1"/>
  <c r="L1101" i="1"/>
  <c r="L1100" i="1"/>
  <c r="N1101" i="1"/>
  <c r="N1100" i="1"/>
  <c r="N1099" i="1"/>
  <c r="O1101" i="1"/>
  <c r="O1100" i="1"/>
  <c r="J1102" i="1"/>
  <c r="M1102" i="1"/>
  <c r="P1102" i="1"/>
  <c r="J1103" i="1"/>
  <c r="M1103" i="1"/>
  <c r="P1103" i="1"/>
  <c r="J1104" i="1"/>
  <c r="M1104" i="1"/>
  <c r="P1104" i="1"/>
  <c r="J1105" i="1"/>
  <c r="M1105" i="1"/>
  <c r="P1105" i="1"/>
  <c r="H1106" i="1"/>
  <c r="H1099" i="1"/>
  <c r="I1106" i="1"/>
  <c r="J1106" i="1"/>
  <c r="K1106" i="1"/>
  <c r="L1106" i="1"/>
  <c r="M1106" i="1"/>
  <c r="N1106" i="1"/>
  <c r="O1106" i="1"/>
  <c r="P1106" i="1"/>
  <c r="H1111" i="1"/>
  <c r="H1110" i="1"/>
  <c r="H1109" i="1"/>
  <c r="I1111" i="1"/>
  <c r="I1110" i="1"/>
  <c r="I1109" i="1"/>
  <c r="K1111" i="1"/>
  <c r="K1110" i="1"/>
  <c r="K1109" i="1"/>
  <c r="L1111" i="1"/>
  <c r="L1110" i="1"/>
  <c r="L1109" i="1"/>
  <c r="J1113" i="1"/>
  <c r="J1114" i="1"/>
  <c r="H1118" i="1"/>
  <c r="H1117" i="1"/>
  <c r="I1118" i="1"/>
  <c r="I1117" i="1"/>
  <c r="J1118" i="1"/>
  <c r="J1117" i="1"/>
  <c r="K1118" i="1"/>
  <c r="K1117" i="1"/>
  <c r="L1118" i="1"/>
  <c r="L1117" i="1"/>
  <c r="M1118" i="1"/>
  <c r="M1117" i="1"/>
  <c r="N1118" i="1"/>
  <c r="N1117" i="1"/>
  <c r="O1118" i="1"/>
  <c r="O1117" i="1"/>
  <c r="P1118" i="1"/>
  <c r="P1117" i="1"/>
  <c r="H1121" i="1"/>
  <c r="H1120" i="1"/>
  <c r="I1121" i="1"/>
  <c r="I1120" i="1"/>
  <c r="K1121" i="1"/>
  <c r="K1120" i="1"/>
  <c r="L1121" i="1"/>
  <c r="L1120" i="1"/>
  <c r="N1121" i="1"/>
  <c r="N1120" i="1"/>
  <c r="O1121" i="1"/>
  <c r="O1120" i="1"/>
  <c r="J1122" i="1"/>
  <c r="J1121" i="1"/>
  <c r="J1120" i="1"/>
  <c r="M1122" i="1"/>
  <c r="M1121" i="1"/>
  <c r="M1120" i="1"/>
  <c r="P1122" i="1"/>
  <c r="P1121" i="1"/>
  <c r="P1120" i="1"/>
  <c r="H1124" i="1"/>
  <c r="H1123" i="1"/>
  <c r="I1124" i="1"/>
  <c r="I1123" i="1"/>
  <c r="K1124" i="1"/>
  <c r="K1123" i="1"/>
  <c r="L1124" i="1"/>
  <c r="L1123" i="1"/>
  <c r="N1124" i="1"/>
  <c r="N1123" i="1"/>
  <c r="O1124" i="1"/>
  <c r="O1123" i="1"/>
  <c r="J1125" i="1"/>
  <c r="J1124" i="1"/>
  <c r="M1125" i="1"/>
  <c r="M1124" i="1"/>
  <c r="M1123" i="1"/>
  <c r="P1125" i="1"/>
  <c r="P1124" i="1"/>
  <c r="P1123" i="1"/>
  <c r="K1126" i="1"/>
  <c r="H1127" i="1"/>
  <c r="H1126" i="1"/>
  <c r="I1127" i="1"/>
  <c r="I1126" i="1"/>
  <c r="J1127" i="1"/>
  <c r="K1127" i="1"/>
  <c r="L1127" i="1"/>
  <c r="L1126" i="1"/>
  <c r="M1127" i="1"/>
  <c r="M1126" i="1"/>
  <c r="N1127" i="1"/>
  <c r="N1126" i="1"/>
  <c r="O1127" i="1"/>
  <c r="O1126" i="1"/>
  <c r="P1127" i="1"/>
  <c r="P1126" i="1"/>
  <c r="H1130" i="1"/>
  <c r="I1130" i="1"/>
  <c r="K1130" i="1"/>
  <c r="L1130" i="1"/>
  <c r="N1130" i="1"/>
  <c r="O1130" i="1"/>
  <c r="J1131" i="1"/>
  <c r="J1130" i="1"/>
  <c r="M1131" i="1"/>
  <c r="M1130" i="1"/>
  <c r="M1129" i="1"/>
  <c r="P1131" i="1"/>
  <c r="P1130" i="1"/>
  <c r="H1133" i="1"/>
  <c r="I1133" i="1"/>
  <c r="K1133" i="1"/>
  <c r="L1133" i="1"/>
  <c r="N1133" i="1"/>
  <c r="O1133" i="1"/>
  <c r="J1134" i="1"/>
  <c r="J1133" i="1"/>
  <c r="M1134" i="1"/>
  <c r="M1133" i="1"/>
  <c r="P1134" i="1"/>
  <c r="P1133" i="1"/>
  <c r="H1135" i="1"/>
  <c r="I1135" i="1"/>
  <c r="J1135" i="1"/>
  <c r="K1135" i="1"/>
  <c r="L1135" i="1"/>
  <c r="M1135" i="1"/>
  <c r="N1135" i="1"/>
  <c r="O1135" i="1"/>
  <c r="P1135" i="1"/>
  <c r="H1139" i="1"/>
  <c r="I1139" i="1"/>
  <c r="J1139" i="1"/>
  <c r="K1139" i="1"/>
  <c r="L1139" i="1"/>
  <c r="M1139" i="1"/>
  <c r="N1139" i="1"/>
  <c r="O1139" i="1"/>
  <c r="P1139" i="1"/>
  <c r="H1141" i="1"/>
  <c r="I1141" i="1"/>
  <c r="K1141" i="1"/>
  <c r="L1141" i="1"/>
  <c r="N1141" i="1"/>
  <c r="O1141" i="1"/>
  <c r="J1142" i="1"/>
  <c r="M1142" i="1"/>
  <c r="M1141" i="1"/>
  <c r="P1142" i="1"/>
  <c r="P1141" i="1"/>
  <c r="H1144" i="1"/>
  <c r="H1143" i="1"/>
  <c r="I1144" i="1"/>
  <c r="I1143" i="1"/>
  <c r="K1144" i="1"/>
  <c r="K1143" i="1"/>
  <c r="L1144" i="1"/>
  <c r="L1143" i="1"/>
  <c r="N1144" i="1"/>
  <c r="N1143" i="1"/>
  <c r="O1144" i="1"/>
  <c r="O1143" i="1"/>
  <c r="J1145" i="1"/>
  <c r="M1145" i="1"/>
  <c r="M1144" i="1"/>
  <c r="M1143" i="1"/>
  <c r="P1145" i="1"/>
  <c r="P1144" i="1"/>
  <c r="P1143" i="1"/>
  <c r="H1152" i="1"/>
  <c r="H1151" i="1"/>
  <c r="H1147" i="1"/>
  <c r="H1146" i="1"/>
  <c r="I1152" i="1"/>
  <c r="I1151" i="1"/>
  <c r="I1147" i="1"/>
  <c r="K1152" i="1"/>
  <c r="L1152" i="1"/>
  <c r="M1152" i="1"/>
  <c r="M1151" i="1"/>
  <c r="M1147" i="1"/>
  <c r="M1146" i="1"/>
  <c r="N1152" i="1"/>
  <c r="O1152" i="1"/>
  <c r="O1151" i="1"/>
  <c r="O1147" i="1"/>
  <c r="O1146" i="1"/>
  <c r="J1153" i="1"/>
  <c r="M1153" i="1"/>
  <c r="P1153" i="1"/>
  <c r="P1152" i="1"/>
  <c r="P1151" i="1"/>
  <c r="H1154" i="1"/>
  <c r="I1154" i="1"/>
  <c r="J1154" i="1"/>
  <c r="K1154" i="1"/>
  <c r="L1154" i="1"/>
  <c r="M1154" i="1"/>
  <c r="N1154" i="1"/>
  <c r="O1154" i="1"/>
  <c r="P1154" i="1"/>
  <c r="H1160" i="1"/>
  <c r="H1159" i="1"/>
  <c r="I1160" i="1"/>
  <c r="I1159" i="1"/>
  <c r="J1160" i="1"/>
  <c r="K1160" i="1"/>
  <c r="K1159" i="1"/>
  <c r="K1158" i="1"/>
  <c r="K1157" i="1"/>
  <c r="L1160" i="1"/>
  <c r="L1159" i="1"/>
  <c r="M1160" i="1"/>
  <c r="M1159" i="1"/>
  <c r="N1160" i="1"/>
  <c r="N1159" i="1"/>
  <c r="O1160" i="1"/>
  <c r="O1159" i="1"/>
  <c r="O1158" i="1"/>
  <c r="O1157" i="1"/>
  <c r="P1160" i="1"/>
  <c r="P1159" i="1"/>
  <c r="H1164" i="1"/>
  <c r="H1163" i="1"/>
  <c r="H1162" i="1"/>
  <c r="I1164" i="1"/>
  <c r="I1163" i="1"/>
  <c r="I1162" i="1"/>
  <c r="K1164" i="1"/>
  <c r="K1163" i="1"/>
  <c r="K1162" i="1"/>
  <c r="L1164" i="1"/>
  <c r="L1163" i="1"/>
  <c r="L1162" i="1"/>
  <c r="L1158" i="1"/>
  <c r="N1164" i="1"/>
  <c r="N1163" i="1"/>
  <c r="N1162" i="1"/>
  <c r="O1164" i="1"/>
  <c r="O1163" i="1"/>
  <c r="O1162" i="1"/>
  <c r="J1165" i="1"/>
  <c r="M1165" i="1"/>
  <c r="P1165" i="1"/>
  <c r="J1166" i="1"/>
  <c r="M1166" i="1"/>
  <c r="P1166" i="1"/>
  <c r="J1167" i="1"/>
  <c r="M1167" i="1"/>
  <c r="P1167" i="1"/>
  <c r="J1168" i="1"/>
  <c r="M1168" i="1"/>
  <c r="P1168" i="1"/>
  <c r="H1170" i="1"/>
  <c r="H1169" i="1"/>
  <c r="H1171" i="1"/>
  <c r="I1171" i="1"/>
  <c r="I1170" i="1"/>
  <c r="I1169" i="1"/>
  <c r="K1171" i="1"/>
  <c r="K1170" i="1"/>
  <c r="K1169" i="1"/>
  <c r="L1171" i="1"/>
  <c r="L1170" i="1"/>
  <c r="L1169" i="1"/>
  <c r="J1172" i="1"/>
  <c r="J1171" i="1"/>
  <c r="J1170" i="1"/>
  <c r="H1176" i="1"/>
  <c r="I1176" i="1"/>
  <c r="K1176" i="1"/>
  <c r="L1176" i="1"/>
  <c r="N1176" i="1"/>
  <c r="O1176" i="1"/>
  <c r="J1177" i="1"/>
  <c r="M1177" i="1"/>
  <c r="M1176" i="1"/>
  <c r="P1177" i="1"/>
  <c r="P1176" i="1"/>
  <c r="H1178" i="1"/>
  <c r="I1178" i="1"/>
  <c r="I1175" i="1"/>
  <c r="K1178" i="1"/>
  <c r="K1175" i="1"/>
  <c r="L1178" i="1"/>
  <c r="N1178" i="1"/>
  <c r="O1178" i="1"/>
  <c r="O1175" i="1"/>
  <c r="J1179" i="1"/>
  <c r="M1179" i="1"/>
  <c r="M1178" i="1"/>
  <c r="P1179" i="1"/>
  <c r="P1178" i="1"/>
  <c r="H1182" i="1"/>
  <c r="H1181" i="1"/>
  <c r="H1180" i="1"/>
  <c r="I1182" i="1"/>
  <c r="I1181" i="1"/>
  <c r="I1180" i="1"/>
  <c r="K1182" i="1"/>
  <c r="K1181" i="1"/>
  <c r="L1182" i="1"/>
  <c r="L1181" i="1"/>
  <c r="L1180" i="1"/>
  <c r="N1182" i="1"/>
  <c r="N1181" i="1"/>
  <c r="O1182" i="1"/>
  <c r="O1181" i="1"/>
  <c r="J1183" i="1"/>
  <c r="J1182" i="1"/>
  <c r="M1183" i="1"/>
  <c r="P1183" i="1"/>
  <c r="J1184" i="1"/>
  <c r="M1184" i="1"/>
  <c r="P1184" i="1"/>
  <c r="J1185" i="1"/>
  <c r="M1185" i="1"/>
  <c r="P1185" i="1"/>
  <c r="J1186" i="1"/>
  <c r="M1186" i="1"/>
  <c r="P1186" i="1"/>
  <c r="H1187" i="1"/>
  <c r="I1187" i="1"/>
  <c r="J1187" i="1"/>
  <c r="K1187" i="1"/>
  <c r="K1180" i="1"/>
  <c r="K1174" i="1"/>
  <c r="K1173" i="1"/>
  <c r="L1187" i="1"/>
  <c r="M1187" i="1"/>
  <c r="N1187" i="1"/>
  <c r="O1187" i="1"/>
  <c r="P1187" i="1"/>
  <c r="K1191" i="1"/>
  <c r="K1190" i="1"/>
  <c r="H1192" i="1"/>
  <c r="H1191" i="1"/>
  <c r="H1190" i="1"/>
  <c r="I1192" i="1"/>
  <c r="I1191" i="1"/>
  <c r="I1190" i="1"/>
  <c r="K1192" i="1"/>
  <c r="L1192" i="1"/>
  <c r="L1191" i="1"/>
  <c r="L1190" i="1"/>
  <c r="N1192" i="1"/>
  <c r="N1191" i="1"/>
  <c r="N1190" i="1"/>
  <c r="O1192" i="1"/>
  <c r="O1191" i="1"/>
  <c r="O1190" i="1"/>
  <c r="J1193" i="1"/>
  <c r="J1192" i="1"/>
  <c r="M1193" i="1"/>
  <c r="M1192" i="1"/>
  <c r="M1191" i="1"/>
  <c r="M1190" i="1"/>
  <c r="P1193" i="1"/>
  <c r="P1192" i="1"/>
  <c r="P1191" i="1"/>
  <c r="P1190" i="1"/>
  <c r="H1196" i="1"/>
  <c r="H1195" i="1"/>
  <c r="I1196" i="1"/>
  <c r="I1195" i="1"/>
  <c r="K1196" i="1"/>
  <c r="K1195" i="1"/>
  <c r="L1196" i="1"/>
  <c r="L1195" i="1"/>
  <c r="N1196" i="1"/>
  <c r="N1195" i="1"/>
  <c r="O1196" i="1"/>
  <c r="O1195" i="1"/>
  <c r="J1197" i="1"/>
  <c r="J1196" i="1"/>
  <c r="M1197" i="1"/>
  <c r="M1196" i="1"/>
  <c r="M1195" i="1"/>
  <c r="P1197" i="1"/>
  <c r="P1196" i="1"/>
  <c r="P1195" i="1"/>
  <c r="H1199" i="1"/>
  <c r="H1198" i="1"/>
  <c r="I1199" i="1"/>
  <c r="I1198" i="1"/>
  <c r="K1199" i="1"/>
  <c r="K1198" i="1"/>
  <c r="L1199" i="1"/>
  <c r="L1198" i="1"/>
  <c r="N1199" i="1"/>
  <c r="N1198" i="1"/>
  <c r="O1199" i="1"/>
  <c r="O1198" i="1"/>
  <c r="J1200" i="1"/>
  <c r="J1199" i="1"/>
  <c r="M1200" i="1"/>
  <c r="M1199" i="1"/>
  <c r="M1198" i="1"/>
  <c r="P1200" i="1"/>
  <c r="P1199" i="1"/>
  <c r="P1198" i="1"/>
  <c r="H1202" i="1"/>
  <c r="I1202" i="1"/>
  <c r="K1202" i="1"/>
  <c r="L1202" i="1"/>
  <c r="N1202" i="1"/>
  <c r="O1202" i="1"/>
  <c r="J1206" i="1"/>
  <c r="M1206" i="1"/>
  <c r="P1206" i="1"/>
  <c r="J1207" i="1"/>
  <c r="M1207" i="1"/>
  <c r="P1207" i="1"/>
  <c r="P1202" i="1"/>
  <c r="H1209" i="1"/>
  <c r="H1201" i="1"/>
  <c r="I1209" i="1"/>
  <c r="J1209" i="1"/>
  <c r="K1209" i="1"/>
  <c r="L1209" i="1"/>
  <c r="L1201" i="1"/>
  <c r="M1209" i="1"/>
  <c r="N1209" i="1"/>
  <c r="O1209" i="1"/>
  <c r="P1209" i="1"/>
  <c r="H1212" i="1"/>
  <c r="H1213" i="1"/>
  <c r="I1213" i="1"/>
  <c r="I1212" i="1"/>
  <c r="K1213" i="1"/>
  <c r="K1212" i="1"/>
  <c r="L1213" i="1"/>
  <c r="L1212" i="1"/>
  <c r="N1213" i="1"/>
  <c r="N1212" i="1"/>
  <c r="O1213" i="1"/>
  <c r="O1212" i="1"/>
  <c r="J1214" i="1"/>
  <c r="J1213" i="1"/>
  <c r="J1212" i="1"/>
  <c r="M1214" i="1"/>
  <c r="M1213" i="1"/>
  <c r="M1212" i="1"/>
  <c r="P1214" i="1"/>
  <c r="P1213" i="1"/>
  <c r="P1212" i="1"/>
  <c r="H1216" i="1"/>
  <c r="I1216" i="1"/>
  <c r="I1215" i="1"/>
  <c r="I1194" i="1"/>
  <c r="I1189" i="1"/>
  <c r="J1216" i="1"/>
  <c r="K1216" i="1"/>
  <c r="L1216" i="1"/>
  <c r="N1216" i="1"/>
  <c r="N1215" i="1"/>
  <c r="O1216" i="1"/>
  <c r="J1217" i="1"/>
  <c r="M1217" i="1"/>
  <c r="M1216" i="1"/>
  <c r="P1217" i="1"/>
  <c r="P1216" i="1"/>
  <c r="H1218" i="1"/>
  <c r="I1218" i="1"/>
  <c r="K1218" i="1"/>
  <c r="K1215" i="1"/>
  <c r="K1194" i="1"/>
  <c r="K1189" i="1"/>
  <c r="L1218" i="1"/>
  <c r="N1218" i="1"/>
  <c r="O1218" i="1"/>
  <c r="J1219" i="1"/>
  <c r="J1218" i="1"/>
  <c r="M1219" i="1"/>
  <c r="M1218" i="1"/>
  <c r="P1219" i="1"/>
  <c r="P1218" i="1"/>
  <c r="H1220" i="1"/>
  <c r="I1220" i="1"/>
  <c r="K1220" i="1"/>
  <c r="L1220" i="1"/>
  <c r="N1220" i="1"/>
  <c r="O1220" i="1"/>
  <c r="J1222" i="1"/>
  <c r="M1222" i="1"/>
  <c r="P1222" i="1"/>
  <c r="J1223" i="1"/>
  <c r="M1223" i="1"/>
  <c r="P1223" i="1"/>
  <c r="J1224" i="1"/>
  <c r="M1224" i="1"/>
  <c r="P1224" i="1"/>
  <c r="P1220" i="1"/>
  <c r="P1215" i="1"/>
  <c r="H1226" i="1"/>
  <c r="H1225" i="1"/>
  <c r="I1226" i="1"/>
  <c r="I1225" i="1"/>
  <c r="K1226" i="1"/>
  <c r="K1225" i="1"/>
  <c r="L1226" i="1"/>
  <c r="L1225" i="1"/>
  <c r="N1226" i="1"/>
  <c r="N1225" i="1"/>
  <c r="O1226" i="1"/>
  <c r="O1225" i="1"/>
  <c r="J1228" i="1"/>
  <c r="M1228" i="1"/>
  <c r="M1226" i="1"/>
  <c r="M1225" i="1"/>
  <c r="P1228" i="1"/>
  <c r="P1226" i="1"/>
  <c r="P1225" i="1"/>
  <c r="H1230" i="1"/>
  <c r="H1231" i="1"/>
  <c r="I1231" i="1"/>
  <c r="I1230" i="1"/>
  <c r="K1231" i="1"/>
  <c r="K1230" i="1"/>
  <c r="L1231" i="1"/>
  <c r="L1230" i="1"/>
  <c r="N1231" i="1"/>
  <c r="N1230" i="1"/>
  <c r="N1229" i="1"/>
  <c r="O1231" i="1"/>
  <c r="O1230" i="1"/>
  <c r="J1232" i="1"/>
  <c r="M1232" i="1"/>
  <c r="P1232" i="1"/>
  <c r="J1233" i="1"/>
  <c r="M1233" i="1"/>
  <c r="M1231" i="1"/>
  <c r="P1233" i="1"/>
  <c r="J1234" i="1"/>
  <c r="M1234" i="1"/>
  <c r="P1234" i="1"/>
  <c r="J1235" i="1"/>
  <c r="M1235" i="1"/>
  <c r="P1235" i="1"/>
  <c r="H1236" i="1"/>
  <c r="H1229" i="1"/>
  <c r="I1236" i="1"/>
  <c r="J1236" i="1"/>
  <c r="K1236" i="1"/>
  <c r="L1236" i="1"/>
  <c r="L1229" i="1"/>
  <c r="M1236" i="1"/>
  <c r="N1236" i="1"/>
  <c r="O1236" i="1"/>
  <c r="P1236" i="1"/>
  <c r="H1238" i="1"/>
  <c r="I1238" i="1"/>
  <c r="J1238" i="1"/>
  <c r="K1238" i="1"/>
  <c r="L1238" i="1"/>
  <c r="M1238" i="1"/>
  <c r="N1238" i="1"/>
  <c r="O1238" i="1"/>
  <c r="O1229" i="1"/>
  <c r="O1194" i="1"/>
  <c r="O1189" i="1"/>
  <c r="P1238" i="1"/>
  <c r="H1241" i="1"/>
  <c r="I1241" i="1"/>
  <c r="K1241" i="1"/>
  <c r="K1240" i="1"/>
  <c r="L1241" i="1"/>
  <c r="N1241" i="1"/>
  <c r="O1241" i="1"/>
  <c r="J1242" i="1"/>
  <c r="J1241" i="1"/>
  <c r="J1240" i="1"/>
  <c r="M1242" i="1"/>
  <c r="M1241" i="1"/>
  <c r="P1242" i="1"/>
  <c r="P1241" i="1"/>
  <c r="H1245" i="1"/>
  <c r="I1245" i="1"/>
  <c r="K1245" i="1"/>
  <c r="L1245" i="1"/>
  <c r="N1245" i="1"/>
  <c r="O1245" i="1"/>
  <c r="J1247" i="1"/>
  <c r="M1247" i="1"/>
  <c r="P1247" i="1"/>
  <c r="J1248" i="1"/>
  <c r="M1248" i="1"/>
  <c r="M1245" i="1"/>
  <c r="P1248" i="1"/>
  <c r="H1249" i="1"/>
  <c r="I1249" i="1"/>
  <c r="K1249" i="1"/>
  <c r="L1249" i="1"/>
  <c r="N1249" i="1"/>
  <c r="O1249" i="1"/>
  <c r="J1250" i="1"/>
  <c r="M1250" i="1"/>
  <c r="P1250" i="1"/>
  <c r="J1251" i="1"/>
  <c r="M1251" i="1"/>
  <c r="P1251" i="1"/>
  <c r="J1252" i="1"/>
  <c r="M1252" i="1"/>
  <c r="P1252" i="1"/>
  <c r="H1256" i="1"/>
  <c r="I1256" i="1"/>
  <c r="K1256" i="1"/>
  <c r="L1256" i="1"/>
  <c r="N1256" i="1"/>
  <c r="O1256" i="1"/>
  <c r="J1257" i="1"/>
  <c r="M1257" i="1"/>
  <c r="M1256" i="1"/>
  <c r="P1257" i="1"/>
  <c r="P1256" i="1"/>
  <c r="H1259" i="1"/>
  <c r="H1258" i="1"/>
  <c r="H1255" i="1"/>
  <c r="I1259" i="1"/>
  <c r="I1258" i="1"/>
  <c r="K1259" i="1"/>
  <c r="K1258" i="1"/>
  <c r="L1259" i="1"/>
  <c r="L1258" i="1"/>
  <c r="L1255" i="1"/>
  <c r="N1259" i="1"/>
  <c r="N1258" i="1"/>
  <c r="N1255" i="1"/>
  <c r="O1259" i="1"/>
  <c r="O1258" i="1"/>
  <c r="O1255" i="1"/>
  <c r="O1254" i="1"/>
  <c r="J1260" i="1"/>
  <c r="M1260" i="1"/>
  <c r="M1259" i="1"/>
  <c r="M1258" i="1"/>
  <c r="M1255" i="1"/>
  <c r="M1254" i="1"/>
  <c r="M1253" i="1"/>
  <c r="P1260" i="1"/>
  <c r="P1259" i="1"/>
  <c r="P1258" i="1"/>
  <c r="P1255" i="1"/>
  <c r="K1261" i="1"/>
  <c r="H1263" i="1"/>
  <c r="H1262" i="1"/>
  <c r="H1261" i="1"/>
  <c r="H1254" i="1"/>
  <c r="H1253" i="1"/>
  <c r="I1263" i="1"/>
  <c r="I1262" i="1"/>
  <c r="I1261" i="1"/>
  <c r="K1263" i="1"/>
  <c r="K1262" i="1"/>
  <c r="L1263" i="1"/>
  <c r="L1262" i="1"/>
  <c r="L1261" i="1"/>
  <c r="L1254" i="1"/>
  <c r="L1253" i="1"/>
  <c r="N1263" i="1"/>
  <c r="N1262" i="1"/>
  <c r="N1261" i="1"/>
  <c r="O1263" i="1"/>
  <c r="O1262" i="1"/>
  <c r="O1261" i="1"/>
  <c r="P1263" i="1"/>
  <c r="P1262" i="1"/>
  <c r="P1261" i="1"/>
  <c r="J1264" i="1"/>
  <c r="J1263" i="1"/>
  <c r="M1264" i="1"/>
  <c r="M1263" i="1"/>
  <c r="M1262" i="1"/>
  <c r="M1261" i="1"/>
  <c r="P1264" i="1"/>
  <c r="H1270" i="1"/>
  <c r="H1269" i="1"/>
  <c r="H1268" i="1"/>
  <c r="H1267" i="1"/>
  <c r="H1266" i="1"/>
  <c r="I1270" i="1"/>
  <c r="I1269" i="1"/>
  <c r="I1268" i="1"/>
  <c r="I1267" i="1"/>
  <c r="I1266" i="1"/>
  <c r="K1270" i="1"/>
  <c r="K1269" i="1"/>
  <c r="L1270" i="1"/>
  <c r="L1269" i="1"/>
  <c r="L1268" i="1"/>
  <c r="L1267" i="1"/>
  <c r="L1266" i="1"/>
  <c r="N1270" i="1"/>
  <c r="O1270" i="1"/>
  <c r="J1271" i="1"/>
  <c r="J1270" i="1"/>
  <c r="J1269" i="1"/>
  <c r="J1268" i="1"/>
  <c r="J1267" i="1"/>
  <c r="J1266" i="1"/>
  <c r="M1271" i="1"/>
  <c r="P1271" i="1"/>
  <c r="P1270" i="1"/>
  <c r="J1272" i="1"/>
  <c r="M1272" i="1"/>
  <c r="P1272" i="1"/>
  <c r="J1273" i="1"/>
  <c r="M1273" i="1"/>
  <c r="P1273" i="1"/>
  <c r="H1274" i="1"/>
  <c r="I1274" i="1"/>
  <c r="K1274" i="1"/>
  <c r="K1268" i="1"/>
  <c r="K1267" i="1"/>
  <c r="K1266" i="1"/>
  <c r="L1274" i="1"/>
  <c r="N1274" i="1"/>
  <c r="O1274" i="1"/>
  <c r="J1275" i="1"/>
  <c r="M1275" i="1"/>
  <c r="M1274" i="1"/>
  <c r="P1275" i="1"/>
  <c r="P1274" i="1"/>
  <c r="H1280" i="1"/>
  <c r="H1279" i="1"/>
  <c r="H1278" i="1"/>
  <c r="H1277" i="1"/>
  <c r="H1276" i="1"/>
  <c r="I1280" i="1"/>
  <c r="I1279" i="1"/>
  <c r="I1278" i="1"/>
  <c r="I1277" i="1"/>
  <c r="I1276" i="1"/>
  <c r="K1280" i="1"/>
  <c r="K1279" i="1"/>
  <c r="K1278" i="1"/>
  <c r="K1277" i="1"/>
  <c r="K1276" i="1"/>
  <c r="L1280" i="1"/>
  <c r="L1279" i="1"/>
  <c r="L1278" i="1"/>
  <c r="L1277" i="1"/>
  <c r="L1276" i="1"/>
  <c r="N1280" i="1"/>
  <c r="N1279" i="1"/>
  <c r="N1278" i="1"/>
  <c r="N1277" i="1"/>
  <c r="N1276" i="1"/>
  <c r="O1280" i="1"/>
  <c r="O1279" i="1"/>
  <c r="O1278" i="1"/>
  <c r="O1277" i="1"/>
  <c r="O1276" i="1"/>
  <c r="J1281" i="1"/>
  <c r="M1281" i="1"/>
  <c r="P1281" i="1"/>
  <c r="J1282" i="1"/>
  <c r="M1282" i="1"/>
  <c r="P1282" i="1"/>
  <c r="P1280" i="1"/>
  <c r="P1279" i="1"/>
  <c r="P1278" i="1"/>
  <c r="P1277" i="1"/>
  <c r="P1276" i="1"/>
  <c r="H1287" i="1"/>
  <c r="I1287" i="1"/>
  <c r="I1286" i="1"/>
  <c r="I1285" i="1"/>
  <c r="K1287" i="1"/>
  <c r="K1286" i="1"/>
  <c r="K1285" i="1"/>
  <c r="K1284" i="1"/>
  <c r="N1287" i="1"/>
  <c r="J1288" i="1"/>
  <c r="J1287" i="1"/>
  <c r="J1286" i="1"/>
  <c r="J1285" i="1"/>
  <c r="L1288" i="1"/>
  <c r="M1288" i="1"/>
  <c r="M1287" i="1"/>
  <c r="M1286" i="1"/>
  <c r="M1285" i="1"/>
  <c r="O1288" i="1"/>
  <c r="O1287" i="1"/>
  <c r="O1286" i="1"/>
  <c r="O1285" i="1"/>
  <c r="O1284" i="1"/>
  <c r="H1289" i="1"/>
  <c r="I1289" i="1"/>
  <c r="K1289" i="1"/>
  <c r="L1289" i="1"/>
  <c r="N1289" i="1"/>
  <c r="O1289" i="1"/>
  <c r="J1290" i="1"/>
  <c r="J1289" i="1"/>
  <c r="M1290" i="1"/>
  <c r="M1289" i="1"/>
  <c r="P1290" i="1"/>
  <c r="P1289" i="1"/>
  <c r="H1293" i="1"/>
  <c r="H1292" i="1"/>
  <c r="H1291" i="1"/>
  <c r="I1293" i="1"/>
  <c r="I1292" i="1"/>
  <c r="I1291" i="1"/>
  <c r="K1293" i="1"/>
  <c r="K1292" i="1"/>
  <c r="K1291" i="1"/>
  <c r="L1293" i="1"/>
  <c r="L1292" i="1"/>
  <c r="L1291" i="1"/>
  <c r="N1293" i="1"/>
  <c r="N1292" i="1"/>
  <c r="N1291" i="1"/>
  <c r="O1293" i="1"/>
  <c r="O1292" i="1"/>
  <c r="O1291" i="1"/>
  <c r="J1294" i="1"/>
  <c r="J1293" i="1"/>
  <c r="M1294" i="1"/>
  <c r="M1293" i="1"/>
  <c r="M1292" i="1"/>
  <c r="M1291" i="1"/>
  <c r="P1294" i="1"/>
  <c r="P1293" i="1"/>
  <c r="P1292" i="1"/>
  <c r="P1291" i="1"/>
  <c r="H1298" i="1"/>
  <c r="K1298" i="1"/>
  <c r="N1298" i="1"/>
  <c r="J1299" i="1"/>
  <c r="L1299" i="1"/>
  <c r="M1299" i="1"/>
  <c r="O1299" i="1"/>
  <c r="P1299" i="1"/>
  <c r="J1300" i="1"/>
  <c r="M1300" i="1"/>
  <c r="P1300" i="1"/>
  <c r="I1301" i="1"/>
  <c r="I1298" i="1"/>
  <c r="L1301" i="1"/>
  <c r="M1301" i="1"/>
  <c r="M1298" i="1"/>
  <c r="M1297" i="1"/>
  <c r="O1301" i="1"/>
  <c r="P1301" i="1"/>
  <c r="J1302" i="1"/>
  <c r="M1302" i="1"/>
  <c r="P1302" i="1"/>
  <c r="J1303" i="1"/>
  <c r="M1303" i="1"/>
  <c r="P1303" i="1"/>
  <c r="J1304" i="1"/>
  <c r="M1304" i="1"/>
  <c r="P1304" i="1"/>
  <c r="J1305" i="1"/>
  <c r="M1305" i="1"/>
  <c r="P1305" i="1"/>
  <c r="J1306" i="1"/>
  <c r="L1306" i="1"/>
  <c r="M1306" i="1"/>
  <c r="O1306" i="1"/>
  <c r="P1306" i="1"/>
  <c r="J1307" i="1"/>
  <c r="M1307" i="1"/>
  <c r="P1307" i="1"/>
  <c r="H1308" i="1"/>
  <c r="I1308" i="1"/>
  <c r="K1308" i="1"/>
  <c r="L1308" i="1"/>
  <c r="N1308" i="1"/>
  <c r="O1308" i="1"/>
  <c r="J1309" i="1"/>
  <c r="J1308" i="1"/>
  <c r="M1309" i="1"/>
  <c r="M1308" i="1"/>
  <c r="P1309" i="1"/>
  <c r="P1308" i="1"/>
  <c r="H1310" i="1"/>
  <c r="I1310" i="1"/>
  <c r="K1310" i="1"/>
  <c r="L1310" i="1"/>
  <c r="N1310" i="1"/>
  <c r="O1310" i="1"/>
  <c r="J1311" i="1"/>
  <c r="J1310" i="1"/>
  <c r="M1311" i="1"/>
  <c r="M1310" i="1"/>
  <c r="P1311" i="1"/>
  <c r="P1310" i="1"/>
  <c r="H1314" i="1"/>
  <c r="I1314" i="1"/>
  <c r="J1314" i="1"/>
  <c r="K1314" i="1"/>
  <c r="L1314" i="1"/>
  <c r="M1314" i="1"/>
  <c r="N1314" i="1"/>
  <c r="O1314" i="1"/>
  <c r="P1314" i="1"/>
  <c r="H1319" i="1"/>
  <c r="I1319" i="1"/>
  <c r="K1319" i="1"/>
  <c r="L1319" i="1"/>
  <c r="N1319" i="1"/>
  <c r="O1319" i="1"/>
  <c r="J1320" i="1"/>
  <c r="M1320" i="1"/>
  <c r="P1320" i="1"/>
  <c r="J1321" i="1"/>
  <c r="M1321" i="1"/>
  <c r="P1321" i="1"/>
  <c r="J1322" i="1"/>
  <c r="J1319" i="1"/>
  <c r="M1322" i="1"/>
  <c r="P1322" i="1"/>
  <c r="J1323" i="1"/>
  <c r="M1323" i="1"/>
  <c r="P1323" i="1"/>
  <c r="H1324" i="1"/>
  <c r="I1324" i="1"/>
  <c r="J1324" i="1"/>
  <c r="K1324" i="1"/>
  <c r="L1324" i="1"/>
  <c r="M1324" i="1"/>
  <c r="N1324" i="1"/>
  <c r="O1324" i="1"/>
  <c r="P1324" i="1"/>
  <c r="H1330" i="1"/>
  <c r="H1329" i="1"/>
  <c r="I1330" i="1"/>
  <c r="J1330" i="1"/>
  <c r="K1330" i="1"/>
  <c r="L1330" i="1"/>
  <c r="L1329" i="1"/>
  <c r="M1330" i="1"/>
  <c r="N1330" i="1"/>
  <c r="O1330" i="1"/>
  <c r="O1329" i="1"/>
  <c r="P1330" i="1"/>
  <c r="P1329" i="1"/>
  <c r="H1332" i="1"/>
  <c r="I1332" i="1"/>
  <c r="J1332" i="1"/>
  <c r="J1329" i="1"/>
  <c r="K1332" i="1"/>
  <c r="L1332" i="1"/>
  <c r="M1332" i="1"/>
  <c r="N1332" i="1"/>
  <c r="N1329" i="1"/>
  <c r="O1332" i="1"/>
  <c r="P1332" i="1"/>
  <c r="H1334" i="1"/>
  <c r="I1334" i="1"/>
  <c r="I1329" i="1"/>
  <c r="J1334" i="1"/>
  <c r="K1334" i="1"/>
  <c r="L1334" i="1"/>
  <c r="M1334" i="1"/>
  <c r="M1329" i="1"/>
  <c r="N1334" i="1"/>
  <c r="O1334" i="1"/>
  <c r="P1334" i="1"/>
  <c r="H1337" i="1"/>
  <c r="I1337" i="1"/>
  <c r="J1337" i="1"/>
  <c r="K1337" i="1"/>
  <c r="L1337" i="1"/>
  <c r="M1337" i="1"/>
  <c r="N1337" i="1"/>
  <c r="O1337" i="1"/>
  <c r="P1337" i="1"/>
  <c r="H1343" i="1"/>
  <c r="I1343" i="1"/>
  <c r="K1343" i="1"/>
  <c r="K1342" i="1"/>
  <c r="L1343" i="1"/>
  <c r="L1342" i="1"/>
  <c r="N1343" i="1"/>
  <c r="O1343" i="1"/>
  <c r="J1344" i="1"/>
  <c r="J1343" i="1"/>
  <c r="M1344" i="1"/>
  <c r="M1343" i="1"/>
  <c r="P1344" i="1"/>
  <c r="P1343" i="1"/>
  <c r="H1345" i="1"/>
  <c r="H1342" i="1"/>
  <c r="I1345" i="1"/>
  <c r="J1345" i="1"/>
  <c r="K1345" i="1"/>
  <c r="L1345" i="1"/>
  <c r="M1345" i="1"/>
  <c r="N1345" i="1"/>
  <c r="O1345" i="1"/>
  <c r="P1345" i="1"/>
  <c r="P1342" i="1"/>
  <c r="H1349" i="1"/>
  <c r="H1348" i="1"/>
  <c r="H1347" i="1"/>
  <c r="I1349" i="1"/>
  <c r="I1348" i="1"/>
  <c r="I1347" i="1"/>
  <c r="K1349" i="1"/>
  <c r="K1348" i="1"/>
  <c r="K1347" i="1"/>
  <c r="L1349" i="1"/>
  <c r="L1348" i="1"/>
  <c r="L1347" i="1"/>
  <c r="J1352" i="1"/>
  <c r="J1349" i="1"/>
  <c r="H1356" i="1"/>
  <c r="H1355" i="1"/>
  <c r="H1354" i="1"/>
  <c r="I1356" i="1"/>
  <c r="I1355" i="1"/>
  <c r="I1354" i="1"/>
  <c r="K1356" i="1"/>
  <c r="K1355" i="1"/>
  <c r="K1354" i="1"/>
  <c r="L1356" i="1"/>
  <c r="L1355" i="1"/>
  <c r="L1354" i="1"/>
  <c r="N1356" i="1"/>
  <c r="N1355" i="1"/>
  <c r="N1354" i="1"/>
  <c r="O1356" i="1"/>
  <c r="O1355" i="1"/>
  <c r="O1354" i="1"/>
  <c r="J1357" i="1"/>
  <c r="M1357" i="1"/>
  <c r="M1356" i="1"/>
  <c r="M1355" i="1"/>
  <c r="M1354" i="1"/>
  <c r="P1357" i="1"/>
  <c r="P1356" i="1"/>
  <c r="P1355" i="1"/>
  <c r="P1354" i="1"/>
  <c r="H1362" i="1"/>
  <c r="H1361" i="1"/>
  <c r="H1360" i="1"/>
  <c r="I1362" i="1"/>
  <c r="K1362" i="1"/>
  <c r="N1362" i="1"/>
  <c r="J1363" i="1"/>
  <c r="L1363" i="1"/>
  <c r="O1363" i="1"/>
  <c r="P1363" i="1"/>
  <c r="P1362" i="1"/>
  <c r="P1361" i="1"/>
  <c r="P1360" i="1"/>
  <c r="P1359" i="1"/>
  <c r="H1364" i="1"/>
  <c r="I1364" i="1"/>
  <c r="K1364" i="1"/>
  <c r="K1361" i="1"/>
  <c r="K1360" i="1"/>
  <c r="L1364" i="1"/>
  <c r="N1364" i="1"/>
  <c r="O1364" i="1"/>
  <c r="J1365" i="1"/>
  <c r="J1364" i="1"/>
  <c r="M1365" i="1"/>
  <c r="M1364" i="1"/>
  <c r="P1365" i="1"/>
  <c r="P1364" i="1"/>
  <c r="H1368" i="1"/>
  <c r="H1367" i="1"/>
  <c r="H1366" i="1"/>
  <c r="I1368" i="1"/>
  <c r="I1367" i="1"/>
  <c r="I1366" i="1"/>
  <c r="J1368" i="1"/>
  <c r="K1368" i="1"/>
  <c r="K1367" i="1"/>
  <c r="K1366" i="1"/>
  <c r="L1368" i="1"/>
  <c r="L1367" i="1"/>
  <c r="L1366" i="1"/>
  <c r="M1368" i="1"/>
  <c r="M1367" i="1"/>
  <c r="M1366" i="1"/>
  <c r="N1368" i="1"/>
  <c r="N1367" i="1"/>
  <c r="N1366" i="1"/>
  <c r="O1368" i="1"/>
  <c r="O1367" i="1"/>
  <c r="O1366" i="1"/>
  <c r="P1368" i="1"/>
  <c r="P1367" i="1"/>
  <c r="P1366" i="1"/>
  <c r="H1373" i="1"/>
  <c r="H1372" i="1"/>
  <c r="I1373" i="1"/>
  <c r="I1372" i="1"/>
  <c r="J1373" i="1"/>
  <c r="J1372" i="1"/>
  <c r="K1373" i="1"/>
  <c r="K1372" i="1"/>
  <c r="L1373" i="1"/>
  <c r="L1372" i="1"/>
  <c r="M1373" i="1"/>
  <c r="M1372" i="1"/>
  <c r="N1373" i="1"/>
  <c r="N1372" i="1"/>
  <c r="O1373" i="1"/>
  <c r="O1372" i="1"/>
  <c r="P1373" i="1"/>
  <c r="P1372" i="1"/>
  <c r="H1379" i="1"/>
  <c r="I1379" i="1"/>
  <c r="I1378" i="1"/>
  <c r="I1377" i="1"/>
  <c r="I1376" i="1"/>
  <c r="K1379" i="1"/>
  <c r="L1379" i="1"/>
  <c r="L1378" i="1"/>
  <c r="L1377" i="1"/>
  <c r="L1376" i="1"/>
  <c r="N1379" i="1"/>
  <c r="N1378" i="1"/>
  <c r="N1377" i="1"/>
  <c r="N1376" i="1"/>
  <c r="J1380" i="1"/>
  <c r="L1380" i="1"/>
  <c r="M1380" i="1"/>
  <c r="M1379" i="1"/>
  <c r="M1378" i="1"/>
  <c r="M1377" i="1"/>
  <c r="M1376" i="1"/>
  <c r="O1380" i="1"/>
  <c r="P1380" i="1"/>
  <c r="P1379" i="1"/>
  <c r="O1379" i="1"/>
  <c r="H1381" i="1"/>
  <c r="I1381" i="1"/>
  <c r="K1381" i="1"/>
  <c r="L1381" i="1"/>
  <c r="N1381" i="1"/>
  <c r="O1381" i="1"/>
  <c r="J1383" i="1"/>
  <c r="J1381" i="1"/>
  <c r="M1383" i="1"/>
  <c r="M1381" i="1"/>
  <c r="P1383" i="1"/>
  <c r="P1381" i="1"/>
  <c r="P1378" i="1"/>
  <c r="P1377" i="1"/>
  <c r="P1376" i="1"/>
  <c r="H1387" i="1"/>
  <c r="H1386" i="1"/>
  <c r="H1385" i="1"/>
  <c r="I1387" i="1"/>
  <c r="I1386" i="1"/>
  <c r="I1385" i="1"/>
  <c r="I1384" i="1"/>
  <c r="K1387" i="1"/>
  <c r="K1386" i="1"/>
  <c r="K1385" i="1"/>
  <c r="L1387" i="1"/>
  <c r="L1386" i="1"/>
  <c r="L1385" i="1"/>
  <c r="N1387" i="1"/>
  <c r="N1386" i="1"/>
  <c r="N1385" i="1"/>
  <c r="O1387" i="1"/>
  <c r="O1386" i="1"/>
  <c r="O1385" i="1"/>
  <c r="J1388" i="1"/>
  <c r="J1387" i="1"/>
  <c r="M1388" i="1"/>
  <c r="M1387" i="1"/>
  <c r="M1386" i="1"/>
  <c r="M1385" i="1"/>
  <c r="M1384" i="1"/>
  <c r="P1388" i="1"/>
  <c r="P1387" i="1"/>
  <c r="P1386" i="1"/>
  <c r="P1385" i="1"/>
  <c r="P1384" i="1"/>
  <c r="H1391" i="1"/>
  <c r="H1390" i="1"/>
  <c r="H1389" i="1"/>
  <c r="H1384" i="1"/>
  <c r="I1391" i="1"/>
  <c r="I1390" i="1"/>
  <c r="I1389" i="1"/>
  <c r="K1391" i="1"/>
  <c r="K1390" i="1"/>
  <c r="K1389" i="1"/>
  <c r="K1384" i="1"/>
  <c r="L1391" i="1"/>
  <c r="L1390" i="1"/>
  <c r="L1389" i="1"/>
  <c r="L1384" i="1"/>
  <c r="N1391" i="1"/>
  <c r="N1390" i="1"/>
  <c r="N1389" i="1"/>
  <c r="O1391" i="1"/>
  <c r="O1390" i="1"/>
  <c r="O1389" i="1"/>
  <c r="J1392" i="1"/>
  <c r="J1391" i="1"/>
  <c r="M1392" i="1"/>
  <c r="M1391" i="1"/>
  <c r="M1390" i="1"/>
  <c r="M1389" i="1"/>
  <c r="P1392" i="1"/>
  <c r="P1391" i="1"/>
  <c r="P1390" i="1"/>
  <c r="P1389" i="1"/>
  <c r="H1395" i="1"/>
  <c r="H1394" i="1"/>
  <c r="H1393" i="1"/>
  <c r="H1396" i="1"/>
  <c r="I1396" i="1"/>
  <c r="I1395" i="1"/>
  <c r="I1394" i="1"/>
  <c r="I1393" i="1"/>
  <c r="K1396" i="1"/>
  <c r="K1395" i="1"/>
  <c r="K1394" i="1"/>
  <c r="K1393" i="1"/>
  <c r="L1396" i="1"/>
  <c r="L1395" i="1"/>
  <c r="L1394" i="1"/>
  <c r="L1393" i="1"/>
  <c r="N1396" i="1"/>
  <c r="N1395" i="1"/>
  <c r="N1394" i="1"/>
  <c r="N1393" i="1"/>
  <c r="O1396" i="1"/>
  <c r="O1395" i="1"/>
  <c r="O1394" i="1"/>
  <c r="O1393" i="1"/>
  <c r="J1398" i="1"/>
  <c r="J1396" i="1"/>
  <c r="J1395" i="1"/>
  <c r="J1394" i="1"/>
  <c r="J1393" i="1"/>
  <c r="M1398" i="1"/>
  <c r="M1396" i="1"/>
  <c r="M1395" i="1"/>
  <c r="M1394" i="1"/>
  <c r="M1393" i="1"/>
  <c r="P1398" i="1"/>
  <c r="P1396" i="1"/>
  <c r="P1395" i="1"/>
  <c r="P1394" i="1"/>
  <c r="P1393" i="1"/>
  <c r="I1400" i="1"/>
  <c r="I1399" i="1"/>
  <c r="H1402" i="1"/>
  <c r="H1401" i="1"/>
  <c r="H1400" i="1"/>
  <c r="H1399" i="1"/>
  <c r="I1402" i="1"/>
  <c r="I1401" i="1"/>
  <c r="K1402" i="1"/>
  <c r="K1401" i="1"/>
  <c r="K1400" i="1"/>
  <c r="K1399" i="1"/>
  <c r="L1402" i="1"/>
  <c r="L1401" i="1"/>
  <c r="L1400" i="1"/>
  <c r="L1399" i="1"/>
  <c r="N1402" i="1"/>
  <c r="N1401" i="1"/>
  <c r="N1400" i="1"/>
  <c r="N1399" i="1"/>
  <c r="O1402" i="1"/>
  <c r="O1401" i="1"/>
  <c r="O1400" i="1"/>
  <c r="O1399" i="1"/>
  <c r="J1403" i="1"/>
  <c r="J1402" i="1"/>
  <c r="M1403" i="1"/>
  <c r="M1402" i="1"/>
  <c r="M1401" i="1"/>
  <c r="M1400" i="1"/>
  <c r="M1399" i="1"/>
  <c r="P1403" i="1"/>
  <c r="P1402" i="1"/>
  <c r="P1401" i="1"/>
  <c r="P1400" i="1"/>
  <c r="P1399" i="1"/>
  <c r="H1407" i="1"/>
  <c r="H1406" i="1"/>
  <c r="I1407" i="1"/>
  <c r="I1406" i="1"/>
  <c r="K1407" i="1"/>
  <c r="K1406" i="1"/>
  <c r="L1407" i="1"/>
  <c r="L1406" i="1"/>
  <c r="N1407" i="1"/>
  <c r="N1406" i="1"/>
  <c r="O1407" i="1"/>
  <c r="O1406" i="1"/>
  <c r="J1408" i="1"/>
  <c r="M1408" i="1"/>
  <c r="P1408" i="1"/>
  <c r="J1409" i="1"/>
  <c r="M1409" i="1"/>
  <c r="M1407" i="1"/>
  <c r="M1406" i="1"/>
  <c r="M1405" i="1"/>
  <c r="M1404" i="1"/>
  <c r="P1409" i="1"/>
  <c r="H1411" i="1"/>
  <c r="H1410" i="1"/>
  <c r="I1411" i="1"/>
  <c r="I1410" i="1"/>
  <c r="K1411" i="1"/>
  <c r="K1410" i="1"/>
  <c r="L1411" i="1"/>
  <c r="L1410" i="1"/>
  <c r="L1405" i="1"/>
  <c r="N1411" i="1"/>
  <c r="N1410" i="1"/>
  <c r="O1411" i="1"/>
  <c r="O1410" i="1"/>
  <c r="J1412" i="1"/>
  <c r="J1411" i="1"/>
  <c r="M1412" i="1"/>
  <c r="M1411" i="1"/>
  <c r="M1410" i="1"/>
  <c r="P1412" i="1"/>
  <c r="P1411" i="1"/>
  <c r="P1410" i="1"/>
  <c r="H1415" i="1"/>
  <c r="I1415" i="1"/>
  <c r="K1415" i="1"/>
  <c r="K1414" i="1"/>
  <c r="K1413" i="1"/>
  <c r="K1404" i="1"/>
  <c r="L1415" i="1"/>
  <c r="N1415" i="1"/>
  <c r="O1415" i="1"/>
  <c r="O1414" i="1"/>
  <c r="P1415" i="1"/>
  <c r="J1416" i="1"/>
  <c r="J1415" i="1"/>
  <c r="M1416" i="1"/>
  <c r="M1415" i="1"/>
  <c r="P1416" i="1"/>
  <c r="H1417" i="1"/>
  <c r="I1417" i="1"/>
  <c r="I1414" i="1"/>
  <c r="K1417" i="1"/>
  <c r="L1417" i="1"/>
  <c r="N1417" i="1"/>
  <c r="O1417" i="1"/>
  <c r="J1419" i="1"/>
  <c r="J1417" i="1"/>
  <c r="M1419" i="1"/>
  <c r="P1419" i="1"/>
  <c r="J1420" i="1"/>
  <c r="M1420" i="1"/>
  <c r="P1420" i="1"/>
  <c r="H1422" i="1"/>
  <c r="I1422" i="1"/>
  <c r="K1422" i="1"/>
  <c r="L1422" i="1"/>
  <c r="N1422" i="1"/>
  <c r="O1422" i="1"/>
  <c r="J1423" i="1"/>
  <c r="J1422" i="1"/>
  <c r="M1423" i="1"/>
  <c r="P1423" i="1"/>
  <c r="J1424" i="1"/>
  <c r="M1424" i="1"/>
  <c r="P1424" i="1"/>
  <c r="J1425" i="1"/>
  <c r="M1425" i="1"/>
  <c r="P1425" i="1"/>
  <c r="H1426" i="1"/>
  <c r="I1426" i="1"/>
  <c r="J1426" i="1"/>
  <c r="K1426" i="1"/>
  <c r="L1426" i="1"/>
  <c r="M1426" i="1"/>
  <c r="N1426" i="1"/>
  <c r="O1426" i="1"/>
  <c r="P1426" i="1"/>
  <c r="H1428" i="1"/>
  <c r="I1428" i="1"/>
  <c r="J1428" i="1"/>
  <c r="K1428" i="1"/>
  <c r="L1428" i="1"/>
  <c r="M1428" i="1"/>
  <c r="N1428" i="1"/>
  <c r="O1428" i="1"/>
  <c r="P1428" i="1"/>
  <c r="H1431" i="1"/>
  <c r="I1431" i="1"/>
  <c r="K1431" i="1"/>
  <c r="L1431" i="1"/>
  <c r="N1431" i="1"/>
  <c r="O1431" i="1"/>
  <c r="J1432" i="1"/>
  <c r="M1432" i="1"/>
  <c r="P1432" i="1"/>
  <c r="J1433" i="1"/>
  <c r="M1433" i="1"/>
  <c r="P1433" i="1"/>
  <c r="J1434" i="1"/>
  <c r="M1434" i="1"/>
  <c r="P1434" i="1"/>
  <c r="H1436" i="1"/>
  <c r="I1436" i="1"/>
  <c r="K1436" i="1"/>
  <c r="L1436" i="1"/>
  <c r="N1436" i="1"/>
  <c r="O1436" i="1"/>
  <c r="J1437" i="1"/>
  <c r="M1437" i="1"/>
  <c r="P1437" i="1"/>
  <c r="J1438" i="1"/>
  <c r="M1438" i="1"/>
  <c r="P1438" i="1"/>
  <c r="J1439" i="1"/>
  <c r="M1439" i="1"/>
  <c r="P1439" i="1"/>
  <c r="J1440" i="1"/>
  <c r="M1440" i="1"/>
  <c r="P1440" i="1"/>
  <c r="I1441" i="1"/>
  <c r="H1442" i="1"/>
  <c r="H1441" i="1"/>
  <c r="I1442" i="1"/>
  <c r="K1442" i="1"/>
  <c r="K1441" i="1"/>
  <c r="L1442" i="1"/>
  <c r="L1441" i="1"/>
  <c r="N1442" i="1"/>
  <c r="N1441" i="1"/>
  <c r="O1442" i="1"/>
  <c r="O1441" i="1"/>
  <c r="J1443" i="1"/>
  <c r="M1443" i="1"/>
  <c r="P1443" i="1"/>
  <c r="J1444" i="1"/>
  <c r="M1444" i="1"/>
  <c r="M1442" i="1"/>
  <c r="M1441" i="1"/>
  <c r="P1444" i="1"/>
  <c r="P1442" i="1"/>
  <c r="P1441" i="1"/>
  <c r="H1449" i="1"/>
  <c r="H1448" i="1"/>
  <c r="I1449" i="1"/>
  <c r="I1448" i="1"/>
  <c r="I1447" i="1"/>
  <c r="K1449" i="1"/>
  <c r="K1448" i="1"/>
  <c r="L1449" i="1"/>
  <c r="L1448" i="1"/>
  <c r="M1449" i="1"/>
  <c r="M1448" i="1"/>
  <c r="M1447" i="1"/>
  <c r="M1446" i="1"/>
  <c r="M1445" i="1"/>
  <c r="N1449" i="1"/>
  <c r="N1448" i="1"/>
  <c r="O1449" i="1"/>
  <c r="O1448" i="1"/>
  <c r="O1447" i="1"/>
  <c r="O1446" i="1"/>
  <c r="O1445" i="1"/>
  <c r="J1450" i="1"/>
  <c r="M1450" i="1"/>
  <c r="P1450" i="1"/>
  <c r="P1449" i="1"/>
  <c r="P1448" i="1"/>
  <c r="P1447" i="1"/>
  <c r="P1446" i="1"/>
  <c r="H1452" i="1"/>
  <c r="I1452" i="1"/>
  <c r="K1452" i="1"/>
  <c r="L1452" i="1"/>
  <c r="N1452" i="1"/>
  <c r="O1452" i="1"/>
  <c r="O1451" i="1"/>
  <c r="J1453" i="1"/>
  <c r="J1452" i="1"/>
  <c r="M1453" i="1"/>
  <c r="M1452" i="1"/>
  <c r="P1453" i="1"/>
  <c r="P1452" i="1"/>
  <c r="H1454" i="1"/>
  <c r="H1451" i="1"/>
  <c r="H1447" i="1"/>
  <c r="I1454" i="1"/>
  <c r="I1451" i="1"/>
  <c r="K1454" i="1"/>
  <c r="L1454" i="1"/>
  <c r="N1454" i="1"/>
  <c r="O1454" i="1"/>
  <c r="J1455" i="1"/>
  <c r="M1455" i="1"/>
  <c r="M1454" i="1"/>
  <c r="P1455" i="1"/>
  <c r="J1456" i="1"/>
  <c r="J1454" i="1"/>
  <c r="M1456" i="1"/>
  <c r="P1456" i="1"/>
  <c r="H1458" i="1"/>
  <c r="H1457" i="1"/>
  <c r="H1459" i="1"/>
  <c r="I1459" i="1"/>
  <c r="I1458" i="1"/>
  <c r="I1457" i="1"/>
  <c r="I1446" i="1"/>
  <c r="I1445" i="1"/>
  <c r="K1459" i="1"/>
  <c r="K1458" i="1"/>
  <c r="K1457" i="1"/>
  <c r="L1459" i="1"/>
  <c r="L1458" i="1"/>
  <c r="L1457" i="1"/>
  <c r="N1459" i="1"/>
  <c r="N1458" i="1"/>
  <c r="N1457" i="1"/>
  <c r="O1459" i="1"/>
  <c r="O1458" i="1"/>
  <c r="O1457" i="1"/>
  <c r="J1460" i="1"/>
  <c r="J1459" i="1"/>
  <c r="M1460" i="1"/>
  <c r="M1459" i="1"/>
  <c r="M1458" i="1"/>
  <c r="M1457" i="1"/>
  <c r="P1460" i="1"/>
  <c r="P1459" i="1"/>
  <c r="P1458" i="1"/>
  <c r="P1457" i="1"/>
  <c r="I1461" i="1"/>
  <c r="H1464" i="1"/>
  <c r="H1463" i="1"/>
  <c r="H1462" i="1"/>
  <c r="H1461" i="1"/>
  <c r="I1464" i="1"/>
  <c r="I1463" i="1"/>
  <c r="I1462" i="1"/>
  <c r="K1464" i="1"/>
  <c r="K1463" i="1"/>
  <c r="K1462" i="1"/>
  <c r="K1461" i="1"/>
  <c r="L1464" i="1"/>
  <c r="L1463" i="1"/>
  <c r="L1462" i="1"/>
  <c r="L1461" i="1"/>
  <c r="N1464" i="1"/>
  <c r="N1463" i="1"/>
  <c r="N1462" i="1"/>
  <c r="N1461" i="1"/>
  <c r="O1464" i="1"/>
  <c r="O1463" i="1"/>
  <c r="O1462" i="1"/>
  <c r="O1461" i="1"/>
  <c r="J1465" i="1"/>
  <c r="J1464" i="1"/>
  <c r="J1463" i="1"/>
  <c r="J1462" i="1"/>
  <c r="J1461" i="1"/>
  <c r="J1445" i="1"/>
  <c r="M1465" i="1"/>
  <c r="M1464" i="1"/>
  <c r="M1463" i="1"/>
  <c r="M1462" i="1"/>
  <c r="M1461" i="1"/>
  <c r="P1465" i="1"/>
  <c r="P1464" i="1"/>
  <c r="P1463" i="1"/>
  <c r="P1462" i="1"/>
  <c r="P1461" i="1"/>
  <c r="H1470" i="1"/>
  <c r="H1469" i="1"/>
  <c r="H1471" i="1"/>
  <c r="I1471" i="1"/>
  <c r="I1470" i="1"/>
  <c r="I1469" i="1"/>
  <c r="J1471" i="1"/>
  <c r="J1470" i="1"/>
  <c r="K1471" i="1"/>
  <c r="K1470" i="1"/>
  <c r="K1469" i="1"/>
  <c r="L1471" i="1"/>
  <c r="L1470" i="1"/>
  <c r="L1469" i="1"/>
  <c r="M1471" i="1"/>
  <c r="M1470" i="1"/>
  <c r="M1469" i="1"/>
  <c r="N1471" i="1"/>
  <c r="N1470" i="1"/>
  <c r="N1469" i="1"/>
  <c r="O1471" i="1"/>
  <c r="O1470" i="1"/>
  <c r="O1469" i="1"/>
  <c r="P1471" i="1"/>
  <c r="P1470" i="1"/>
  <c r="P1469" i="1"/>
  <c r="H1475" i="1"/>
  <c r="H1474" i="1"/>
  <c r="H1473" i="1"/>
  <c r="I1475" i="1"/>
  <c r="I1474" i="1"/>
  <c r="I1473" i="1"/>
  <c r="I1468" i="1"/>
  <c r="J1475" i="1"/>
  <c r="K1475" i="1"/>
  <c r="K1474" i="1"/>
  <c r="K1473" i="1"/>
  <c r="L1475" i="1"/>
  <c r="L1474" i="1"/>
  <c r="L1473" i="1"/>
  <c r="L1468" i="1"/>
  <c r="M1475" i="1"/>
  <c r="M1474" i="1"/>
  <c r="M1473" i="1"/>
  <c r="N1475" i="1"/>
  <c r="N1474" i="1"/>
  <c r="N1473" i="1"/>
  <c r="N1468" i="1"/>
  <c r="O1475" i="1"/>
  <c r="O1474" i="1"/>
  <c r="O1473" i="1"/>
  <c r="P1475" i="1"/>
  <c r="P1474" i="1"/>
  <c r="P1473" i="1"/>
  <c r="H1480" i="1"/>
  <c r="H1479" i="1"/>
  <c r="H1478" i="1"/>
  <c r="I1480" i="1"/>
  <c r="I1479" i="1"/>
  <c r="I1478" i="1"/>
  <c r="I1477" i="1"/>
  <c r="K1480" i="1"/>
  <c r="K1479" i="1"/>
  <c r="K1478" i="1"/>
  <c r="L1480" i="1"/>
  <c r="L1479" i="1"/>
  <c r="L1478" i="1"/>
  <c r="N1480" i="1"/>
  <c r="N1479" i="1"/>
  <c r="N1478" i="1"/>
  <c r="N1477" i="1"/>
  <c r="O1480" i="1"/>
  <c r="O1479" i="1"/>
  <c r="O1478" i="1"/>
  <c r="J1482" i="1"/>
  <c r="J1480" i="1"/>
  <c r="M1482" i="1"/>
  <c r="M1480" i="1"/>
  <c r="M1479" i="1"/>
  <c r="M1478" i="1"/>
  <c r="P1482" i="1"/>
  <c r="P1480" i="1"/>
  <c r="P1479" i="1"/>
  <c r="P1478" i="1"/>
  <c r="P1477" i="1"/>
  <c r="H1486" i="1"/>
  <c r="I1486" i="1"/>
  <c r="I1485" i="1"/>
  <c r="I1484" i="1"/>
  <c r="I1483" i="1"/>
  <c r="J1486" i="1"/>
  <c r="J1485" i="1"/>
  <c r="K1486" i="1"/>
  <c r="L1486" i="1"/>
  <c r="L1485" i="1"/>
  <c r="L1484" i="1"/>
  <c r="L1483" i="1"/>
  <c r="M1486" i="1"/>
  <c r="N1486" i="1"/>
  <c r="N1485" i="1"/>
  <c r="N1484" i="1"/>
  <c r="O1486" i="1"/>
  <c r="O1485" i="1"/>
  <c r="O1484" i="1"/>
  <c r="O1483" i="1"/>
  <c r="O1467" i="1"/>
  <c r="P1486" i="1"/>
  <c r="H1488" i="1"/>
  <c r="I1488" i="1"/>
  <c r="J1488" i="1"/>
  <c r="K1488" i="1"/>
  <c r="K1485" i="1"/>
  <c r="K1484" i="1"/>
  <c r="K1483" i="1"/>
  <c r="L1488" i="1"/>
  <c r="M1488" i="1"/>
  <c r="M1485" i="1"/>
  <c r="M1484" i="1"/>
  <c r="M1483" i="1"/>
  <c r="N1488" i="1"/>
  <c r="N1483" i="1"/>
  <c r="O1488" i="1"/>
  <c r="P1488" i="1"/>
  <c r="H1493" i="1"/>
  <c r="H1492" i="1"/>
  <c r="H1491" i="1"/>
  <c r="H1477" i="1"/>
  <c r="I1493" i="1"/>
  <c r="I1492" i="1"/>
  <c r="I1491" i="1"/>
  <c r="J1493" i="1"/>
  <c r="J1492" i="1"/>
  <c r="J1491" i="1"/>
  <c r="K1493" i="1"/>
  <c r="K1492" i="1"/>
  <c r="K1491" i="1"/>
  <c r="L1493" i="1"/>
  <c r="L1492" i="1"/>
  <c r="L1491" i="1"/>
  <c r="M1493" i="1"/>
  <c r="M1492" i="1"/>
  <c r="M1491" i="1"/>
  <c r="M1477" i="1"/>
  <c r="N1493" i="1"/>
  <c r="N1492" i="1"/>
  <c r="N1491" i="1"/>
  <c r="O1493" i="1"/>
  <c r="O1492" i="1"/>
  <c r="O1491" i="1"/>
  <c r="O1477" i="1"/>
  <c r="P1493" i="1"/>
  <c r="P1492" i="1"/>
  <c r="P1491" i="1"/>
  <c r="N1497" i="1"/>
  <c r="H1498" i="1"/>
  <c r="H1497" i="1"/>
  <c r="H1496" i="1"/>
  <c r="I1498" i="1"/>
  <c r="I1497" i="1"/>
  <c r="K1498" i="1"/>
  <c r="K1497" i="1"/>
  <c r="L1498" i="1"/>
  <c r="L1497" i="1"/>
  <c r="N1498" i="1"/>
  <c r="O1498" i="1"/>
  <c r="O1497" i="1"/>
  <c r="O1496" i="1"/>
  <c r="O1495" i="1"/>
  <c r="J1499" i="1"/>
  <c r="M1499" i="1"/>
  <c r="M1498" i="1"/>
  <c r="M1497" i="1"/>
  <c r="P1499" i="1"/>
  <c r="P1498" i="1"/>
  <c r="P1497" i="1"/>
  <c r="P1496" i="1"/>
  <c r="P1495" i="1"/>
  <c r="H1501" i="1"/>
  <c r="H1500" i="1"/>
  <c r="I1501" i="1"/>
  <c r="I1500" i="1"/>
  <c r="I1496" i="1"/>
  <c r="I1495" i="1"/>
  <c r="J1501" i="1"/>
  <c r="K1501" i="1"/>
  <c r="K1500" i="1"/>
  <c r="L1501" i="1"/>
  <c r="L1500" i="1"/>
  <c r="M1501" i="1"/>
  <c r="M1500" i="1"/>
  <c r="N1501" i="1"/>
  <c r="N1500" i="1"/>
  <c r="N1496" i="1"/>
  <c r="N1495" i="1"/>
  <c r="O1501" i="1"/>
  <c r="O1500" i="1"/>
  <c r="P1501" i="1"/>
  <c r="P1500" i="1"/>
  <c r="H1506" i="1"/>
  <c r="I1506" i="1"/>
  <c r="I1505" i="1"/>
  <c r="I1504" i="1"/>
  <c r="J1506" i="1"/>
  <c r="K1506" i="1"/>
  <c r="K1505" i="1"/>
  <c r="K1504" i="1"/>
  <c r="K1503" i="1"/>
  <c r="L1506" i="1"/>
  <c r="M1506" i="1"/>
  <c r="N1506" i="1"/>
  <c r="O1506" i="1"/>
  <c r="O1505" i="1"/>
  <c r="O1504" i="1"/>
  <c r="O1503" i="1"/>
  <c r="P1506" i="1"/>
  <c r="H1508" i="1"/>
  <c r="I1508" i="1"/>
  <c r="I1503" i="1"/>
  <c r="J1508" i="1"/>
  <c r="K1508" i="1"/>
  <c r="L1508" i="1"/>
  <c r="M1508" i="1"/>
  <c r="N1508" i="1"/>
  <c r="O1508" i="1"/>
  <c r="P1508" i="1"/>
  <c r="O1512" i="1"/>
  <c r="H1514" i="1"/>
  <c r="H1513" i="1"/>
  <c r="H1512" i="1"/>
  <c r="H1511" i="1"/>
  <c r="I1514" i="1"/>
  <c r="I1513" i="1"/>
  <c r="I1512" i="1"/>
  <c r="J1514" i="1"/>
  <c r="J1513" i="1"/>
  <c r="J1512" i="1"/>
  <c r="J1511" i="1"/>
  <c r="K1514" i="1"/>
  <c r="K1513" i="1"/>
  <c r="K1512" i="1"/>
  <c r="L1514" i="1"/>
  <c r="L1513" i="1"/>
  <c r="L1512" i="1"/>
  <c r="M1514" i="1"/>
  <c r="M1513" i="1"/>
  <c r="M1512" i="1"/>
  <c r="N1514" i="1"/>
  <c r="N1513" i="1"/>
  <c r="N1512" i="1"/>
  <c r="N1511" i="1"/>
  <c r="O1514" i="1"/>
  <c r="O1513" i="1"/>
  <c r="P1514" i="1"/>
  <c r="P1513" i="1"/>
  <c r="P1512" i="1"/>
  <c r="M1516" i="1"/>
  <c r="H1518" i="1"/>
  <c r="H1517" i="1"/>
  <c r="H1516" i="1"/>
  <c r="I1518" i="1"/>
  <c r="I1517" i="1"/>
  <c r="I1516" i="1"/>
  <c r="J1518" i="1"/>
  <c r="K1518" i="1"/>
  <c r="K1517" i="1"/>
  <c r="K1516" i="1"/>
  <c r="L1518" i="1"/>
  <c r="L1517" i="1"/>
  <c r="L1516" i="1"/>
  <c r="M1518" i="1"/>
  <c r="M1517" i="1"/>
  <c r="N1518" i="1"/>
  <c r="N1517" i="1"/>
  <c r="N1516" i="1"/>
  <c r="O1518" i="1"/>
  <c r="O1517" i="1"/>
  <c r="O1516" i="1"/>
  <c r="P1518" i="1"/>
  <c r="P1517" i="1"/>
  <c r="P1516" i="1"/>
  <c r="H1524" i="1"/>
  <c r="H1523" i="1"/>
  <c r="H1522" i="1"/>
  <c r="I1524" i="1"/>
  <c r="I1523" i="1"/>
  <c r="I1522" i="1"/>
  <c r="K1524" i="1"/>
  <c r="L1524" i="1"/>
  <c r="J1529" i="1"/>
  <c r="J1524" i="1"/>
  <c r="J1523" i="1"/>
  <c r="J1522" i="1"/>
  <c r="H1530" i="1"/>
  <c r="I1530" i="1"/>
  <c r="K1530" i="1"/>
  <c r="L1530" i="1"/>
  <c r="N1530" i="1"/>
  <c r="N1523" i="1"/>
  <c r="N1522" i="1"/>
  <c r="N1521" i="1"/>
  <c r="O1530" i="1"/>
  <c r="O1523" i="1"/>
  <c r="O1522" i="1"/>
  <c r="J1531" i="1"/>
  <c r="J1530" i="1"/>
  <c r="M1531" i="1"/>
  <c r="P1531" i="1"/>
  <c r="P1530" i="1"/>
  <c r="P1523" i="1"/>
  <c r="P1522" i="1"/>
  <c r="J1532" i="1"/>
  <c r="P1532" i="1"/>
  <c r="H1535" i="1"/>
  <c r="I1535" i="1"/>
  <c r="K1535" i="1"/>
  <c r="N1535" i="1"/>
  <c r="J1536" i="1"/>
  <c r="L1536" i="1"/>
  <c r="M1536" i="1"/>
  <c r="O1536" i="1"/>
  <c r="P1536" i="1"/>
  <c r="J1537" i="1"/>
  <c r="M1537" i="1"/>
  <c r="P1537" i="1"/>
  <c r="J1538" i="1"/>
  <c r="L1538" i="1"/>
  <c r="M1538" i="1"/>
  <c r="O1538" i="1"/>
  <c r="P1538" i="1"/>
  <c r="J1539" i="1"/>
  <c r="M1539" i="1"/>
  <c r="P1539" i="1"/>
  <c r="H1540" i="1"/>
  <c r="I1540" i="1"/>
  <c r="K1540" i="1"/>
  <c r="L1540" i="1"/>
  <c r="N1540" i="1"/>
  <c r="O1540" i="1"/>
  <c r="J1541" i="1"/>
  <c r="M1541" i="1"/>
  <c r="P1541" i="1"/>
  <c r="J1542" i="1"/>
  <c r="M1542" i="1"/>
  <c r="P1542" i="1"/>
  <c r="J1543" i="1"/>
  <c r="M1543" i="1"/>
  <c r="P1543" i="1"/>
  <c r="J1544" i="1"/>
  <c r="M1544" i="1"/>
  <c r="P1544" i="1"/>
  <c r="J1545" i="1"/>
  <c r="M1545" i="1"/>
  <c r="P1545" i="1"/>
  <c r="H1546" i="1"/>
  <c r="I1546" i="1"/>
  <c r="K1546" i="1"/>
  <c r="L1546" i="1"/>
  <c r="N1546" i="1"/>
  <c r="O1546" i="1"/>
  <c r="J1549" i="1"/>
  <c r="M1549" i="1"/>
  <c r="M1546" i="1"/>
  <c r="P1549" i="1"/>
  <c r="P1546" i="1"/>
  <c r="H1550" i="1"/>
  <c r="I1550" i="1"/>
  <c r="K1550" i="1"/>
  <c r="L1550" i="1"/>
  <c r="N1550" i="1"/>
  <c r="O1550" i="1"/>
  <c r="J1551" i="1"/>
  <c r="M1551" i="1"/>
  <c r="P1551" i="1"/>
  <c r="J1552" i="1"/>
  <c r="M1552" i="1"/>
  <c r="P1552" i="1"/>
  <c r="H1553" i="1"/>
  <c r="I1553" i="1"/>
  <c r="J1553" i="1"/>
  <c r="K1553" i="1"/>
  <c r="L1553" i="1"/>
  <c r="M1553" i="1"/>
  <c r="N1553" i="1"/>
  <c r="O1553" i="1"/>
  <c r="P1553" i="1"/>
  <c r="H1555" i="1"/>
  <c r="I1555" i="1"/>
  <c r="J1555" i="1"/>
  <c r="K1555" i="1"/>
  <c r="L1555" i="1"/>
  <c r="M1555" i="1"/>
  <c r="N1555" i="1"/>
  <c r="O1555" i="1"/>
  <c r="P1555" i="1"/>
  <c r="H1558" i="1"/>
  <c r="H1557" i="1"/>
  <c r="I1558" i="1"/>
  <c r="K1558" i="1"/>
  <c r="N1558" i="1"/>
  <c r="J1559" i="1"/>
  <c r="J1558" i="1"/>
  <c r="J1557" i="1"/>
  <c r="L1559" i="1"/>
  <c r="L1558" i="1"/>
  <c r="O1559" i="1"/>
  <c r="P1559" i="1"/>
  <c r="P1558" i="1"/>
  <c r="P1557" i="1"/>
  <c r="H1560" i="1"/>
  <c r="I1560" i="1"/>
  <c r="K1560" i="1"/>
  <c r="L1560" i="1"/>
  <c r="N1560" i="1"/>
  <c r="O1560" i="1"/>
  <c r="J1561" i="1"/>
  <c r="M1561" i="1"/>
  <c r="M1560" i="1"/>
  <c r="P1561" i="1"/>
  <c r="P1560" i="1"/>
  <c r="H1562" i="1"/>
  <c r="I1562" i="1"/>
  <c r="J1562" i="1"/>
  <c r="K1562" i="1"/>
  <c r="L1562" i="1"/>
  <c r="M1562" i="1"/>
  <c r="N1562" i="1"/>
  <c r="O1562" i="1"/>
  <c r="P1562" i="1"/>
  <c r="H1565" i="1"/>
  <c r="I1565" i="1"/>
  <c r="J1565" i="1"/>
  <c r="K1565" i="1"/>
  <c r="N1565" i="1"/>
  <c r="J1566" i="1"/>
  <c r="L1566" i="1"/>
  <c r="O1566" i="1"/>
  <c r="P1566" i="1"/>
  <c r="P1565" i="1"/>
  <c r="O1565" i="1"/>
  <c r="H1567" i="1"/>
  <c r="I1567" i="1"/>
  <c r="K1567" i="1"/>
  <c r="L1567" i="1"/>
  <c r="N1567" i="1"/>
  <c r="O1567" i="1"/>
  <c r="J1568" i="1"/>
  <c r="M1568" i="1"/>
  <c r="M1567" i="1"/>
  <c r="P1568" i="1"/>
  <c r="P1567" i="1"/>
  <c r="H1569" i="1"/>
  <c r="I1569" i="1"/>
  <c r="K1569" i="1"/>
  <c r="L1569" i="1"/>
  <c r="N1569" i="1"/>
  <c r="N1564" i="1"/>
  <c r="O1569" i="1"/>
  <c r="J1570" i="1"/>
  <c r="M1570" i="1"/>
  <c r="M1569" i="1"/>
  <c r="P1570" i="1"/>
  <c r="P1569" i="1"/>
  <c r="H1571" i="1"/>
  <c r="I1571" i="1"/>
  <c r="I1564" i="1"/>
  <c r="K1571" i="1"/>
  <c r="K1564" i="1"/>
  <c r="L1571" i="1"/>
  <c r="N1571" i="1"/>
  <c r="O1571" i="1"/>
  <c r="O1564" i="1"/>
  <c r="J1572" i="1"/>
  <c r="J1571" i="1"/>
  <c r="J1564" i="1"/>
  <c r="M1572" i="1"/>
  <c r="M1571" i="1"/>
  <c r="H1574" i="1"/>
  <c r="I1574" i="1"/>
  <c r="K1574" i="1"/>
  <c r="K1573" i="1"/>
  <c r="N1574" i="1"/>
  <c r="N1573" i="1"/>
  <c r="J1575" i="1"/>
  <c r="J1574" i="1"/>
  <c r="J1573" i="1"/>
  <c r="L1575" i="1"/>
  <c r="O1575" i="1"/>
  <c r="P1575" i="1"/>
  <c r="P1574" i="1"/>
  <c r="H1576" i="1"/>
  <c r="I1576" i="1"/>
  <c r="K1576" i="1"/>
  <c r="L1576" i="1"/>
  <c r="N1576" i="1"/>
  <c r="O1576" i="1"/>
  <c r="J1578" i="1"/>
  <c r="M1578" i="1"/>
  <c r="P1578" i="1"/>
  <c r="P1576" i="1"/>
  <c r="H1579" i="1"/>
  <c r="I1579" i="1"/>
  <c r="J1579" i="1"/>
  <c r="K1579" i="1"/>
  <c r="L1579" i="1"/>
  <c r="M1579" i="1"/>
  <c r="N1579" i="1"/>
  <c r="O1579" i="1"/>
  <c r="P1579" i="1"/>
  <c r="J1584" i="1"/>
  <c r="M1584" i="1"/>
  <c r="I1585" i="1"/>
  <c r="L1585" i="1"/>
  <c r="J1586" i="1"/>
  <c r="J1585" i="1"/>
  <c r="M1586" i="1"/>
  <c r="M1585" i="1"/>
  <c r="J1587" i="1"/>
  <c r="M1587" i="1"/>
  <c r="H1589" i="1"/>
  <c r="I1589" i="1"/>
  <c r="I1588" i="1"/>
  <c r="K1589" i="1"/>
  <c r="L1589" i="1"/>
  <c r="M1589" i="1"/>
  <c r="N1589" i="1"/>
  <c r="O1589" i="1"/>
  <c r="P1589" i="1"/>
  <c r="J1590" i="1"/>
  <c r="M1590" i="1"/>
  <c r="P1590" i="1"/>
  <c r="H1592" i="1"/>
  <c r="I1592" i="1"/>
  <c r="K1592" i="1"/>
  <c r="L1592" i="1"/>
  <c r="N1592" i="1"/>
  <c r="O1592" i="1"/>
  <c r="J1593" i="1"/>
  <c r="M1593" i="1"/>
  <c r="M1592" i="1"/>
  <c r="P1593" i="1"/>
  <c r="P1592" i="1"/>
  <c r="H1594" i="1"/>
  <c r="I1594" i="1"/>
  <c r="K1594" i="1"/>
  <c r="L1594" i="1"/>
  <c r="N1594" i="1"/>
  <c r="O1594" i="1"/>
  <c r="O1588" i="1"/>
  <c r="J1598" i="1"/>
  <c r="M1598" i="1"/>
  <c r="P1598" i="1"/>
  <c r="J1599" i="1"/>
  <c r="J1594" i="1"/>
  <c r="M1599" i="1"/>
  <c r="M1594" i="1"/>
  <c r="M1588" i="1"/>
  <c r="P1599" i="1"/>
  <c r="P1594" i="1"/>
  <c r="J1600" i="1"/>
  <c r="M1600" i="1"/>
  <c r="P1600" i="1"/>
  <c r="H1602" i="1"/>
  <c r="I1602" i="1"/>
  <c r="K1602" i="1"/>
  <c r="L1602" i="1"/>
  <c r="N1602" i="1"/>
  <c r="N1588" i="1"/>
  <c r="O1602" i="1"/>
  <c r="J1603" i="1"/>
  <c r="J1602" i="1"/>
  <c r="M1603" i="1"/>
  <c r="M1602" i="1"/>
  <c r="P1603" i="1"/>
  <c r="P1602" i="1"/>
  <c r="P1588" i="1"/>
  <c r="H1604" i="1"/>
  <c r="I1604" i="1"/>
  <c r="K1604" i="1"/>
  <c r="L1604" i="1"/>
  <c r="J1605" i="1"/>
  <c r="J1604" i="1"/>
  <c r="H1608" i="1"/>
  <c r="H1607" i="1"/>
  <c r="H1606" i="1"/>
  <c r="I1608" i="1"/>
  <c r="I1607" i="1"/>
  <c r="I1606" i="1"/>
  <c r="K1608" i="1"/>
  <c r="K1607" i="1"/>
  <c r="K1606" i="1"/>
  <c r="L1608" i="1"/>
  <c r="L1607" i="1"/>
  <c r="L1606" i="1"/>
  <c r="N1608" i="1"/>
  <c r="N1607" i="1"/>
  <c r="N1606" i="1"/>
  <c r="O1608" i="1"/>
  <c r="O1607" i="1"/>
  <c r="O1606" i="1"/>
  <c r="M1609" i="1"/>
  <c r="P1609" i="1"/>
  <c r="J1610" i="1"/>
  <c r="J1608" i="1"/>
  <c r="M1610" i="1"/>
  <c r="P1610" i="1"/>
  <c r="H1613" i="1"/>
  <c r="H1612" i="1"/>
  <c r="H1611" i="1"/>
  <c r="I1613" i="1"/>
  <c r="I1612" i="1"/>
  <c r="I1611" i="1"/>
  <c r="J1613" i="1"/>
  <c r="J1612" i="1"/>
  <c r="J1611" i="1"/>
  <c r="K1613" i="1"/>
  <c r="K1612" i="1"/>
  <c r="K1611" i="1"/>
  <c r="L1613" i="1"/>
  <c r="L1612" i="1"/>
  <c r="L1611" i="1"/>
  <c r="M1613" i="1"/>
  <c r="M1612" i="1"/>
  <c r="M1611" i="1"/>
  <c r="N1613" i="1"/>
  <c r="N1612" i="1"/>
  <c r="N1611" i="1"/>
  <c r="O1613" i="1"/>
  <c r="O1612" i="1"/>
  <c r="O1611" i="1"/>
  <c r="P1613" i="1"/>
  <c r="P1612" i="1"/>
  <c r="P1611" i="1"/>
  <c r="H1619" i="1"/>
  <c r="H1618" i="1"/>
  <c r="I1619" i="1"/>
  <c r="I1618" i="1"/>
  <c r="I1617" i="1"/>
  <c r="J1619" i="1"/>
  <c r="K1619" i="1"/>
  <c r="L1619" i="1"/>
  <c r="M1619" i="1"/>
  <c r="N1619" i="1"/>
  <c r="O1619" i="1"/>
  <c r="P1619" i="1"/>
  <c r="P1618" i="1"/>
  <c r="H1622" i="1"/>
  <c r="I1622" i="1"/>
  <c r="K1622" i="1"/>
  <c r="L1622" i="1"/>
  <c r="N1622" i="1"/>
  <c r="N1618" i="1"/>
  <c r="N1617" i="1"/>
  <c r="O1622" i="1"/>
  <c r="J1623" i="1"/>
  <c r="J1622" i="1"/>
  <c r="M1623" i="1"/>
  <c r="M1622" i="1"/>
  <c r="P1623" i="1"/>
  <c r="P1622" i="1"/>
  <c r="P1617" i="1"/>
  <c r="H1627" i="1"/>
  <c r="I1627" i="1"/>
  <c r="J1627" i="1"/>
  <c r="K1627" i="1"/>
  <c r="L1627" i="1"/>
  <c r="M1627" i="1"/>
  <c r="N1627" i="1"/>
  <c r="N1626" i="1"/>
  <c r="O1627" i="1"/>
  <c r="P1627" i="1"/>
  <c r="H1629" i="1"/>
  <c r="I1629" i="1"/>
  <c r="I1626" i="1"/>
  <c r="J1629" i="1"/>
  <c r="K1629" i="1"/>
  <c r="L1629" i="1"/>
  <c r="L1626" i="1"/>
  <c r="M1629" i="1"/>
  <c r="N1629" i="1"/>
  <c r="O1629" i="1"/>
  <c r="O1626" i="1"/>
  <c r="O1625" i="1"/>
  <c r="P1629" i="1"/>
  <c r="H1631" i="1"/>
  <c r="I1631" i="1"/>
  <c r="J1631" i="1"/>
  <c r="J1626" i="1"/>
  <c r="J1625" i="1"/>
  <c r="K1631" i="1"/>
  <c r="L1631" i="1"/>
  <c r="M1631" i="1"/>
  <c r="N1631" i="1"/>
  <c r="O1631" i="1"/>
  <c r="P1631" i="1"/>
  <c r="H1633" i="1"/>
  <c r="I1633" i="1"/>
  <c r="J1633" i="1"/>
  <c r="K1633" i="1"/>
  <c r="K1626" i="1"/>
  <c r="L1633" i="1"/>
  <c r="M1633" i="1"/>
  <c r="N1633" i="1"/>
  <c r="O1633" i="1"/>
  <c r="P1633" i="1"/>
  <c r="H1638" i="1"/>
  <c r="H1637" i="1"/>
  <c r="I1638" i="1"/>
  <c r="I1637" i="1"/>
  <c r="K1638" i="1"/>
  <c r="L1638" i="1"/>
  <c r="N1638" i="1"/>
  <c r="N1637" i="1"/>
  <c r="O1638" i="1"/>
  <c r="J1639" i="1"/>
  <c r="M1639" i="1"/>
  <c r="P1639" i="1"/>
  <c r="J1640" i="1"/>
  <c r="M1640" i="1"/>
  <c r="P1640" i="1"/>
  <c r="J1641" i="1"/>
  <c r="M1641" i="1"/>
  <c r="P1641" i="1"/>
  <c r="J1642" i="1"/>
  <c r="M1642" i="1"/>
  <c r="P1642" i="1"/>
  <c r="J1643" i="1"/>
  <c r="M1643" i="1"/>
  <c r="P1643" i="1"/>
  <c r="J1644" i="1"/>
  <c r="M1644" i="1"/>
  <c r="P1644" i="1"/>
  <c r="H1645" i="1"/>
  <c r="I1645" i="1"/>
  <c r="K1645" i="1"/>
  <c r="L1645" i="1"/>
  <c r="N1645" i="1"/>
  <c r="O1645" i="1"/>
  <c r="O1637" i="1"/>
  <c r="J1646" i="1"/>
  <c r="M1646" i="1"/>
  <c r="M1645" i="1"/>
  <c r="P1646" i="1"/>
  <c r="P1645" i="1"/>
  <c r="H1649" i="1"/>
  <c r="H1648" i="1"/>
  <c r="H1647" i="1"/>
  <c r="I1649" i="1"/>
  <c r="I1648" i="1"/>
  <c r="I1647" i="1"/>
  <c r="J1649" i="1"/>
  <c r="J1648" i="1"/>
  <c r="J1647" i="1"/>
  <c r="K1649" i="1"/>
  <c r="K1648" i="1"/>
  <c r="K1647" i="1"/>
  <c r="L1649" i="1"/>
  <c r="L1648" i="1"/>
  <c r="L1647" i="1"/>
  <c r="M1649" i="1"/>
  <c r="M1648" i="1"/>
  <c r="M1647" i="1"/>
  <c r="N1649" i="1"/>
  <c r="N1648" i="1"/>
  <c r="N1647" i="1"/>
  <c r="O1649" i="1"/>
  <c r="O1648" i="1"/>
  <c r="O1647" i="1"/>
  <c r="P1649" i="1"/>
  <c r="P1648" i="1"/>
  <c r="P1647" i="1"/>
  <c r="H1656" i="1"/>
  <c r="H1655" i="1"/>
  <c r="H1654" i="1"/>
  <c r="H1658" i="1"/>
  <c r="H1657" i="1"/>
  <c r="I1658" i="1"/>
  <c r="I1657" i="1"/>
  <c r="I1656" i="1"/>
  <c r="I1655" i="1"/>
  <c r="I1654" i="1"/>
  <c r="K1658" i="1"/>
  <c r="K1657" i="1"/>
  <c r="K1656" i="1"/>
  <c r="K1655" i="1"/>
  <c r="K1654" i="1"/>
  <c r="L1658" i="1"/>
  <c r="L1657" i="1"/>
  <c r="L1656" i="1"/>
  <c r="L1655" i="1"/>
  <c r="L1654" i="1"/>
  <c r="N1658" i="1"/>
  <c r="N1657" i="1"/>
  <c r="N1656" i="1"/>
  <c r="N1655" i="1"/>
  <c r="N1654" i="1"/>
  <c r="O1658" i="1"/>
  <c r="O1657" i="1"/>
  <c r="O1656" i="1"/>
  <c r="O1655" i="1"/>
  <c r="O1654" i="1"/>
  <c r="J1659" i="1"/>
  <c r="J1658" i="1"/>
  <c r="M1659" i="1"/>
  <c r="M1658" i="1"/>
  <c r="M1657" i="1"/>
  <c r="M1656" i="1"/>
  <c r="M1655" i="1"/>
  <c r="M1654" i="1"/>
  <c r="P1659" i="1"/>
  <c r="P1658" i="1"/>
  <c r="P1657" i="1"/>
  <c r="P1656" i="1"/>
  <c r="P1655" i="1"/>
  <c r="P1654" i="1"/>
  <c r="H1664" i="1"/>
  <c r="H1663" i="1"/>
  <c r="H1662" i="1"/>
  <c r="H1661" i="1"/>
  <c r="I1664" i="1"/>
  <c r="I1663" i="1"/>
  <c r="I1662" i="1"/>
  <c r="I1661" i="1"/>
  <c r="J1664" i="1"/>
  <c r="K1664" i="1"/>
  <c r="K1663" i="1"/>
  <c r="K1662" i="1"/>
  <c r="K1661" i="1"/>
  <c r="L1664" i="1"/>
  <c r="L1663" i="1"/>
  <c r="L1662" i="1"/>
  <c r="L1661" i="1"/>
  <c r="M1664" i="1"/>
  <c r="M1663" i="1"/>
  <c r="M1662" i="1"/>
  <c r="M1661" i="1"/>
  <c r="N1664" i="1"/>
  <c r="N1663" i="1"/>
  <c r="N1662" i="1"/>
  <c r="N1661" i="1"/>
  <c r="O1664" i="1"/>
  <c r="O1663" i="1"/>
  <c r="O1662" i="1"/>
  <c r="O1661" i="1"/>
  <c r="P1664" i="1"/>
  <c r="P1663" i="1"/>
  <c r="P1662" i="1"/>
  <c r="P1661" i="1"/>
  <c r="K1669" i="1"/>
  <c r="K1668" i="1"/>
  <c r="K1667" i="1"/>
  <c r="H1670" i="1"/>
  <c r="H1669" i="1"/>
  <c r="H1668" i="1"/>
  <c r="H1667" i="1"/>
  <c r="I1670" i="1"/>
  <c r="I1669" i="1"/>
  <c r="I1668" i="1"/>
  <c r="I1667" i="1"/>
  <c r="J1670" i="1"/>
  <c r="J1669" i="1"/>
  <c r="J1668" i="1"/>
  <c r="K1670" i="1"/>
  <c r="L1670" i="1"/>
  <c r="L1669" i="1"/>
  <c r="L1668" i="1"/>
  <c r="L1667" i="1"/>
  <c r="M1670" i="1"/>
  <c r="M1669" i="1"/>
  <c r="M1668" i="1"/>
  <c r="M1667" i="1"/>
  <c r="N1670" i="1"/>
  <c r="N1669" i="1"/>
  <c r="N1668" i="1"/>
  <c r="N1667" i="1"/>
  <c r="O1670" i="1"/>
  <c r="O1669" i="1"/>
  <c r="O1668" i="1"/>
  <c r="O1667" i="1"/>
  <c r="O1666" i="1"/>
  <c r="P1670" i="1"/>
  <c r="P1669" i="1"/>
  <c r="P1668" i="1"/>
  <c r="P1667" i="1"/>
  <c r="H1678" i="1"/>
  <c r="H1677" i="1"/>
  <c r="H1676" i="1"/>
  <c r="H1675" i="1"/>
  <c r="I1678" i="1"/>
  <c r="I1677" i="1"/>
  <c r="I1676" i="1"/>
  <c r="I1675" i="1"/>
  <c r="K1678" i="1"/>
  <c r="K1677" i="1"/>
  <c r="K1676" i="1"/>
  <c r="K1675" i="1"/>
  <c r="L1678" i="1"/>
  <c r="L1677" i="1"/>
  <c r="L1676" i="1"/>
  <c r="L1675" i="1"/>
  <c r="N1678" i="1"/>
  <c r="N1677" i="1"/>
  <c r="N1676" i="1"/>
  <c r="N1675" i="1"/>
  <c r="O1678" i="1"/>
  <c r="O1677" i="1"/>
  <c r="O1676" i="1"/>
  <c r="O1675" i="1"/>
  <c r="J1679" i="1"/>
  <c r="J1678" i="1"/>
  <c r="J1677" i="1"/>
  <c r="J1676" i="1"/>
  <c r="M1679" i="1"/>
  <c r="M1678" i="1"/>
  <c r="M1677" i="1"/>
  <c r="M1676" i="1"/>
  <c r="M1675" i="1"/>
  <c r="P1679" i="1"/>
  <c r="P1678" i="1"/>
  <c r="P1677" i="1"/>
  <c r="P1676" i="1"/>
  <c r="P1675" i="1"/>
  <c r="H1683" i="1"/>
  <c r="I1683" i="1"/>
  <c r="K1683" i="1"/>
  <c r="L1683" i="1"/>
  <c r="N1683" i="1"/>
  <c r="O1683" i="1"/>
  <c r="O1682" i="1"/>
  <c r="O1681" i="1"/>
  <c r="O1680" i="1"/>
  <c r="J1684" i="1"/>
  <c r="M1684" i="1"/>
  <c r="P1684" i="1"/>
  <c r="J1685" i="1"/>
  <c r="J1683" i="1"/>
  <c r="M1685" i="1"/>
  <c r="P1685" i="1"/>
  <c r="H1686" i="1"/>
  <c r="I1686" i="1"/>
  <c r="J1686" i="1"/>
  <c r="K1686" i="1"/>
  <c r="L1686" i="1"/>
  <c r="L1682" i="1"/>
  <c r="L1681" i="1"/>
  <c r="L1680" i="1"/>
  <c r="M1686" i="1"/>
  <c r="N1686" i="1"/>
  <c r="N1682" i="1"/>
  <c r="N1681" i="1"/>
  <c r="N1680" i="1"/>
  <c r="N1666" i="1"/>
  <c r="O1686" i="1"/>
  <c r="P1686" i="1"/>
  <c r="H1693" i="1"/>
  <c r="H1692" i="1"/>
  <c r="H1691" i="1"/>
  <c r="H1690" i="1"/>
  <c r="I1693" i="1"/>
  <c r="I1692" i="1"/>
  <c r="I1691" i="1"/>
  <c r="I1690" i="1"/>
  <c r="K1693" i="1"/>
  <c r="K1692" i="1"/>
  <c r="K1691" i="1"/>
  <c r="K1690" i="1"/>
  <c r="L1693" i="1"/>
  <c r="L1692" i="1"/>
  <c r="L1691" i="1"/>
  <c r="L1690" i="1"/>
  <c r="N1693" i="1"/>
  <c r="N1692" i="1"/>
  <c r="N1691" i="1"/>
  <c r="N1690" i="1"/>
  <c r="O1693" i="1"/>
  <c r="O1692" i="1"/>
  <c r="O1691" i="1"/>
  <c r="O1690" i="1"/>
  <c r="J1694" i="1"/>
  <c r="M1694" i="1"/>
  <c r="M1693" i="1"/>
  <c r="M1692" i="1"/>
  <c r="M1691" i="1"/>
  <c r="M1690" i="1"/>
  <c r="P1694" i="1"/>
  <c r="P1693" i="1"/>
  <c r="P1692" i="1"/>
  <c r="P1691" i="1"/>
  <c r="P1690" i="1"/>
  <c r="H1698" i="1"/>
  <c r="I1698" i="1"/>
  <c r="K1698" i="1"/>
  <c r="L1698" i="1"/>
  <c r="N1698" i="1"/>
  <c r="O1698" i="1"/>
  <c r="J1699" i="1"/>
  <c r="M1699" i="1"/>
  <c r="P1699" i="1"/>
  <c r="J1700" i="1"/>
  <c r="M1700" i="1"/>
  <c r="P1700" i="1"/>
  <c r="J1701" i="1"/>
  <c r="M1701" i="1"/>
  <c r="P1701" i="1"/>
  <c r="J1702" i="1"/>
  <c r="M1702" i="1"/>
  <c r="P1702" i="1"/>
  <c r="J1703" i="1"/>
  <c r="M1703" i="1"/>
  <c r="P1703" i="1"/>
  <c r="J1704" i="1"/>
  <c r="M1704" i="1"/>
  <c r="P1704" i="1"/>
  <c r="H1705" i="1"/>
  <c r="H1697" i="1"/>
  <c r="H1696" i="1"/>
  <c r="H1695" i="1"/>
  <c r="I1705" i="1"/>
  <c r="I1697" i="1"/>
  <c r="K1705" i="1"/>
  <c r="L1705" i="1"/>
  <c r="N1705" i="1"/>
  <c r="N1697" i="1"/>
  <c r="O1705" i="1"/>
  <c r="J1706" i="1"/>
  <c r="J1705" i="1"/>
  <c r="M1706" i="1"/>
  <c r="M1705" i="1"/>
  <c r="P1706" i="1"/>
  <c r="P1705" i="1"/>
  <c r="H1708" i="1"/>
  <c r="H1707" i="1"/>
  <c r="I1708" i="1"/>
  <c r="I1707" i="1"/>
  <c r="I1696" i="1"/>
  <c r="I1695" i="1"/>
  <c r="K1708" i="1"/>
  <c r="K1707" i="1"/>
  <c r="N1708" i="1"/>
  <c r="N1707" i="1"/>
  <c r="J1709" i="1"/>
  <c r="L1709" i="1"/>
  <c r="O1709" i="1"/>
  <c r="P1709" i="1"/>
  <c r="P1708" i="1"/>
  <c r="P1707" i="1"/>
  <c r="J1710" i="1"/>
  <c r="J1708" i="1"/>
  <c r="J1707" i="1"/>
  <c r="L1710" i="1"/>
  <c r="M1710" i="1"/>
  <c r="O1710" i="1"/>
  <c r="P1710" i="1"/>
  <c r="H1714" i="1"/>
  <c r="I1714" i="1"/>
  <c r="I1713" i="1"/>
  <c r="I1712" i="1"/>
  <c r="I1711" i="1"/>
  <c r="K1714" i="1"/>
  <c r="L1714" i="1"/>
  <c r="N1714" i="1"/>
  <c r="O1714" i="1"/>
  <c r="O1713" i="1"/>
  <c r="O1712" i="1"/>
  <c r="O1711" i="1"/>
  <c r="J1716" i="1"/>
  <c r="M1716" i="1"/>
  <c r="P1716" i="1"/>
  <c r="J1717" i="1"/>
  <c r="M1717" i="1"/>
  <c r="P1717" i="1"/>
  <c r="J1718" i="1"/>
  <c r="M1718" i="1"/>
  <c r="P1718" i="1"/>
  <c r="J1719" i="1"/>
  <c r="M1719" i="1"/>
  <c r="P1719" i="1"/>
  <c r="J1720" i="1"/>
  <c r="M1720" i="1"/>
  <c r="P1720" i="1"/>
  <c r="P1714" i="1"/>
  <c r="J1721" i="1"/>
  <c r="M1721" i="1"/>
  <c r="P1721" i="1"/>
  <c r="J1722" i="1"/>
  <c r="J1714" i="1"/>
  <c r="M1722" i="1"/>
  <c r="P1722" i="1"/>
  <c r="J1723" i="1"/>
  <c r="M1723" i="1"/>
  <c r="M1714" i="1"/>
  <c r="P1723" i="1"/>
  <c r="J1724" i="1"/>
  <c r="M1724" i="1"/>
  <c r="P1724" i="1"/>
  <c r="H1725" i="1"/>
  <c r="I1725" i="1"/>
  <c r="K1725" i="1"/>
  <c r="L1725" i="1"/>
  <c r="L1713" i="1"/>
  <c r="N1725" i="1"/>
  <c r="O1725" i="1"/>
  <c r="J1726" i="1"/>
  <c r="M1726" i="1"/>
  <c r="M1725" i="1"/>
  <c r="P1726" i="1"/>
  <c r="J1727" i="1"/>
  <c r="M1727" i="1"/>
  <c r="P1727" i="1"/>
  <c r="J1728" i="1"/>
  <c r="M1728" i="1"/>
  <c r="P1728" i="1"/>
  <c r="J1729" i="1"/>
  <c r="J1725" i="1"/>
  <c r="M1729" i="1"/>
  <c r="P1729" i="1"/>
  <c r="J1730" i="1"/>
  <c r="M1730" i="1"/>
  <c r="P1730" i="1"/>
  <c r="J1731" i="1"/>
  <c r="M1731" i="1"/>
  <c r="P1731" i="1"/>
  <c r="P1725" i="1"/>
  <c r="J1732" i="1"/>
  <c r="M1732" i="1"/>
  <c r="P1732" i="1"/>
  <c r="J1733" i="1"/>
  <c r="M1733" i="1"/>
  <c r="P1733" i="1"/>
  <c r="J1734" i="1"/>
  <c r="M1734" i="1"/>
  <c r="P1734" i="1"/>
  <c r="J1735" i="1"/>
  <c r="M1735" i="1"/>
  <c r="P1735" i="1"/>
  <c r="J1736" i="1"/>
  <c r="M1736" i="1"/>
  <c r="P1736" i="1"/>
  <c r="J1737" i="1"/>
  <c r="M1737" i="1"/>
  <c r="P1737" i="1"/>
  <c r="J1738" i="1"/>
  <c r="M1738" i="1"/>
  <c r="P1738" i="1"/>
  <c r="J1739" i="1"/>
  <c r="M1739" i="1"/>
  <c r="P1739" i="1"/>
  <c r="J1740" i="1"/>
  <c r="M1740" i="1"/>
  <c r="P1740" i="1"/>
  <c r="J1741" i="1"/>
  <c r="M1741" i="1"/>
  <c r="P1741" i="1"/>
  <c r="J1742" i="1"/>
  <c r="M1742" i="1"/>
  <c r="P1742" i="1"/>
  <c r="J1743" i="1"/>
  <c r="M1743" i="1"/>
  <c r="P1743" i="1"/>
  <c r="J1744" i="1"/>
  <c r="M1744" i="1"/>
  <c r="P1744" i="1"/>
  <c r="J1745" i="1"/>
  <c r="M1745" i="1"/>
  <c r="P1745" i="1"/>
  <c r="J1746" i="1"/>
  <c r="M1746" i="1"/>
  <c r="P1746" i="1"/>
  <c r="J1747" i="1"/>
  <c r="M1747" i="1"/>
  <c r="P1747" i="1"/>
  <c r="J1748" i="1"/>
  <c r="M1748" i="1"/>
  <c r="P1748" i="1"/>
  <c r="J1749" i="1"/>
  <c r="M1749" i="1"/>
  <c r="P1749" i="1"/>
  <c r="J1750" i="1"/>
  <c r="M1750" i="1"/>
  <c r="P1750" i="1"/>
  <c r="J1751" i="1"/>
  <c r="M1751" i="1"/>
  <c r="P1751" i="1"/>
  <c r="H1752" i="1"/>
  <c r="I1752" i="1"/>
  <c r="K1752" i="1"/>
  <c r="L1752" i="1"/>
  <c r="N1752" i="1"/>
  <c r="O1752" i="1"/>
  <c r="J1757" i="1"/>
  <c r="J1752" i="1"/>
  <c r="M1757" i="1"/>
  <c r="M1752" i="1"/>
  <c r="P1757" i="1"/>
  <c r="P1752" i="1"/>
  <c r="H1758" i="1"/>
  <c r="I1758" i="1"/>
  <c r="K1758" i="1"/>
  <c r="L1758" i="1"/>
  <c r="N1758" i="1"/>
  <c r="O1758" i="1"/>
  <c r="J1759" i="1"/>
  <c r="J1758" i="1"/>
  <c r="M1759" i="1"/>
  <c r="M1758" i="1"/>
  <c r="P1759" i="1"/>
  <c r="P1758" i="1"/>
  <c r="O1760" i="1"/>
  <c r="H1761" i="1"/>
  <c r="H1760" i="1"/>
  <c r="I1761" i="1"/>
  <c r="I1760" i="1"/>
  <c r="K1761" i="1"/>
  <c r="K1760" i="1"/>
  <c r="L1761" i="1"/>
  <c r="L1760" i="1"/>
  <c r="N1761" i="1"/>
  <c r="N1760" i="1"/>
  <c r="O1761" i="1"/>
  <c r="J1762" i="1"/>
  <c r="M1762" i="1"/>
  <c r="M1761" i="1"/>
  <c r="M1760" i="1"/>
  <c r="P1762" i="1"/>
  <c r="J1763" i="1"/>
  <c r="M1763" i="1"/>
  <c r="P1763" i="1"/>
  <c r="P1761" i="1"/>
  <c r="P1760" i="1"/>
  <c r="H1765" i="1"/>
  <c r="I1765" i="1"/>
  <c r="K1765" i="1"/>
  <c r="L1765" i="1"/>
  <c r="L1764" i="1"/>
  <c r="N1765" i="1"/>
  <c r="O1765" i="1"/>
  <c r="J1767" i="1"/>
  <c r="M1767" i="1"/>
  <c r="M1765" i="1"/>
  <c r="M1764" i="1"/>
  <c r="P1767" i="1"/>
  <c r="J1768" i="1"/>
  <c r="M1768" i="1"/>
  <c r="P1768" i="1"/>
  <c r="J1769" i="1"/>
  <c r="M1769" i="1"/>
  <c r="P1769" i="1"/>
  <c r="J1770" i="1"/>
  <c r="J1765" i="1"/>
  <c r="J1764" i="1"/>
  <c r="M1770" i="1"/>
  <c r="P1770" i="1"/>
  <c r="J1771" i="1"/>
  <c r="M1771" i="1"/>
  <c r="P1771" i="1"/>
  <c r="J1772" i="1"/>
  <c r="M1772" i="1"/>
  <c r="P1772" i="1"/>
  <c r="H1773" i="1"/>
  <c r="I1773" i="1"/>
  <c r="K1773" i="1"/>
  <c r="L1773" i="1"/>
  <c r="N1773" i="1"/>
  <c r="O1773" i="1"/>
  <c r="J1774" i="1"/>
  <c r="J1773" i="1"/>
  <c r="M1774" i="1"/>
  <c r="M1773" i="1"/>
  <c r="P1774" i="1"/>
  <c r="P1773" i="1"/>
  <c r="J1775" i="1"/>
  <c r="M1775" i="1"/>
  <c r="P1775" i="1"/>
  <c r="H1777" i="1"/>
  <c r="H1776" i="1"/>
  <c r="I1777" i="1"/>
  <c r="K1777" i="1"/>
  <c r="L1777" i="1"/>
  <c r="N1777" i="1"/>
  <c r="N1776" i="1"/>
  <c r="O1777" i="1"/>
  <c r="O1776" i="1"/>
  <c r="J1778" i="1"/>
  <c r="M1778" i="1"/>
  <c r="P1778" i="1"/>
  <c r="P1777" i="1"/>
  <c r="J1779" i="1"/>
  <c r="M1779" i="1"/>
  <c r="P1779" i="1"/>
  <c r="J1780" i="1"/>
  <c r="J1781" i="1"/>
  <c r="H1783" i="1"/>
  <c r="I1783" i="1"/>
  <c r="K1783" i="1"/>
  <c r="K1776" i="1"/>
  <c r="L1783" i="1"/>
  <c r="L1776" i="1"/>
  <c r="J1784" i="1"/>
  <c r="H1787" i="1"/>
  <c r="H1786" i="1"/>
  <c r="H1785" i="1"/>
  <c r="I1787" i="1"/>
  <c r="I1786" i="1"/>
  <c r="I1785" i="1"/>
  <c r="K1787" i="1"/>
  <c r="K1786" i="1"/>
  <c r="K1785" i="1"/>
  <c r="L1787" i="1"/>
  <c r="L1786" i="1"/>
  <c r="L1785" i="1"/>
  <c r="N1787" i="1"/>
  <c r="N1786" i="1"/>
  <c r="N1785" i="1"/>
  <c r="O1787" i="1"/>
  <c r="O1786" i="1"/>
  <c r="O1785" i="1"/>
  <c r="J1788" i="1"/>
  <c r="J1787" i="1"/>
  <c r="J1786" i="1"/>
  <c r="M1788" i="1"/>
  <c r="M1787" i="1"/>
  <c r="M1786" i="1"/>
  <c r="M1785" i="1"/>
  <c r="P1788" i="1"/>
  <c r="P1787" i="1"/>
  <c r="P1786" i="1"/>
  <c r="P1785" i="1"/>
  <c r="H1792" i="1"/>
  <c r="I1792" i="1"/>
  <c r="K1792" i="1"/>
  <c r="L1792" i="1"/>
  <c r="N1792" i="1"/>
  <c r="N1791" i="1"/>
  <c r="N1790" i="1"/>
  <c r="N1789" i="1"/>
  <c r="O1792" i="1"/>
  <c r="J1796" i="1"/>
  <c r="M1796" i="1"/>
  <c r="P1796" i="1"/>
  <c r="J1797" i="1"/>
  <c r="M1797" i="1"/>
  <c r="P1797" i="1"/>
  <c r="J1798" i="1"/>
  <c r="M1798" i="1"/>
  <c r="P1798" i="1"/>
  <c r="J1799" i="1"/>
  <c r="M1799" i="1"/>
  <c r="P1799" i="1"/>
  <c r="H1800" i="1"/>
  <c r="H1791" i="1"/>
  <c r="H1790" i="1"/>
  <c r="H1789" i="1"/>
  <c r="I1800" i="1"/>
  <c r="K1800" i="1"/>
  <c r="L1800" i="1"/>
  <c r="N1800" i="1"/>
  <c r="O1800" i="1"/>
  <c r="J1801" i="1"/>
  <c r="M1801" i="1"/>
  <c r="P1801" i="1"/>
  <c r="J1802" i="1"/>
  <c r="M1802" i="1"/>
  <c r="P1802" i="1"/>
  <c r="J1803" i="1"/>
  <c r="M1803" i="1"/>
  <c r="P1803" i="1"/>
  <c r="J1804" i="1"/>
  <c r="M1804" i="1"/>
  <c r="P1804" i="1"/>
  <c r="J1805" i="1"/>
  <c r="M1805" i="1"/>
  <c r="P1805" i="1"/>
  <c r="J1806" i="1"/>
  <c r="M1806" i="1"/>
  <c r="P1806" i="1"/>
  <c r="H1807" i="1"/>
  <c r="I1807" i="1"/>
  <c r="K1807" i="1"/>
  <c r="L1807" i="1"/>
  <c r="N1807" i="1"/>
  <c r="O1807" i="1"/>
  <c r="J1808" i="1"/>
  <c r="M1808" i="1"/>
  <c r="M1807" i="1"/>
  <c r="P1808" i="1"/>
  <c r="P1807" i="1"/>
  <c r="H1812" i="1"/>
  <c r="H1811" i="1"/>
  <c r="I1812" i="1"/>
  <c r="I1811" i="1"/>
  <c r="K1812" i="1"/>
  <c r="K1811" i="1"/>
  <c r="L1812" i="1"/>
  <c r="L1811" i="1"/>
  <c r="J1813" i="1"/>
  <c r="J1814" i="1"/>
  <c r="J1815" i="1"/>
  <c r="J1818" i="1"/>
  <c r="H1821" i="1"/>
  <c r="I1821" i="1"/>
  <c r="I1820" i="1"/>
  <c r="J1821" i="1"/>
  <c r="K1821" i="1"/>
  <c r="K1820" i="1"/>
  <c r="L1821" i="1"/>
  <c r="L1820" i="1"/>
  <c r="M1821" i="1"/>
  <c r="M1820" i="1"/>
  <c r="N1821" i="1"/>
  <c r="O1821" i="1"/>
  <c r="P1821" i="1"/>
  <c r="H1824" i="1"/>
  <c r="I1824" i="1"/>
  <c r="J1824" i="1"/>
  <c r="K1824" i="1"/>
  <c r="L1824" i="1"/>
  <c r="M1824" i="1"/>
  <c r="N1824" i="1"/>
  <c r="O1824" i="1"/>
  <c r="P1824" i="1"/>
  <c r="H1827" i="1"/>
  <c r="I1827" i="1"/>
  <c r="K1827" i="1"/>
  <c r="L1827" i="1"/>
  <c r="N1827" i="1"/>
  <c r="O1827" i="1"/>
  <c r="J1828" i="1"/>
  <c r="M1828" i="1"/>
  <c r="P1828" i="1"/>
  <c r="P1827" i="1"/>
  <c r="J1829" i="1"/>
  <c r="M1829" i="1"/>
  <c r="P1829" i="1"/>
  <c r="J1830" i="1"/>
  <c r="M1830" i="1"/>
  <c r="P1830" i="1"/>
  <c r="H1831" i="1"/>
  <c r="I1831" i="1"/>
  <c r="K1831" i="1"/>
  <c r="L1831" i="1"/>
  <c r="N1831" i="1"/>
  <c r="O1831" i="1"/>
  <c r="J1832" i="1"/>
  <c r="M1832" i="1"/>
  <c r="M1831" i="1"/>
  <c r="P1832" i="1"/>
  <c r="P1831" i="1"/>
  <c r="H1833" i="1"/>
  <c r="I1833" i="1"/>
  <c r="K1833" i="1"/>
  <c r="L1833" i="1"/>
  <c r="N1833" i="1"/>
  <c r="O1833" i="1"/>
  <c r="J1834" i="1"/>
  <c r="J1833" i="1"/>
  <c r="M1834" i="1"/>
  <c r="M1833" i="1"/>
  <c r="P1834" i="1"/>
  <c r="P1833" i="1"/>
  <c r="H1835" i="1"/>
  <c r="H1826" i="1"/>
  <c r="I1835" i="1"/>
  <c r="K1835" i="1"/>
  <c r="L1835" i="1"/>
  <c r="N1835" i="1"/>
  <c r="O1835" i="1"/>
  <c r="J1836" i="1"/>
  <c r="J1835" i="1"/>
  <c r="M1836" i="1"/>
  <c r="M1835" i="1"/>
  <c r="M1826" i="1"/>
  <c r="M1810" i="1"/>
  <c r="M1809" i="1"/>
  <c r="P1836" i="1"/>
  <c r="P1835" i="1"/>
  <c r="H1837" i="1"/>
  <c r="I1837" i="1"/>
  <c r="K1837" i="1"/>
  <c r="L1837" i="1"/>
  <c r="N1837" i="1"/>
  <c r="O1837" i="1"/>
  <c r="J1838" i="1"/>
  <c r="M1838" i="1"/>
  <c r="M1837" i="1"/>
  <c r="P1838" i="1"/>
  <c r="P1837" i="1"/>
  <c r="H1839" i="1"/>
  <c r="I1839" i="1"/>
  <c r="K1839" i="1"/>
  <c r="L1839" i="1"/>
  <c r="N1839" i="1"/>
  <c r="O1839" i="1"/>
  <c r="J1840" i="1"/>
  <c r="M1840" i="1"/>
  <c r="M1839" i="1"/>
  <c r="P1840" i="1"/>
  <c r="P1839" i="1"/>
  <c r="H1843" i="1"/>
  <c r="H1842" i="1"/>
  <c r="H1841" i="1"/>
  <c r="I1843" i="1"/>
  <c r="I1842" i="1"/>
  <c r="I1841" i="1"/>
  <c r="K1843" i="1"/>
  <c r="K1842" i="1"/>
  <c r="K1841" i="1"/>
  <c r="L1843" i="1"/>
  <c r="L1842" i="1"/>
  <c r="L1841" i="1"/>
  <c r="N1843" i="1"/>
  <c r="N1842" i="1"/>
  <c r="N1841" i="1"/>
  <c r="O1843" i="1"/>
  <c r="O1842" i="1"/>
  <c r="O1841" i="1"/>
  <c r="J1844" i="1"/>
  <c r="M1844" i="1"/>
  <c r="M1843" i="1"/>
  <c r="M1842" i="1"/>
  <c r="M1841" i="1"/>
  <c r="P1844" i="1"/>
  <c r="P1843" i="1"/>
  <c r="P1842" i="1"/>
  <c r="P1841" i="1"/>
  <c r="H1853" i="1"/>
  <c r="H1852" i="1"/>
  <c r="H1851" i="1"/>
  <c r="H1850" i="1"/>
  <c r="I1853" i="1"/>
  <c r="J1853" i="1"/>
  <c r="K1853" i="1"/>
  <c r="L1853" i="1"/>
  <c r="L1852" i="1"/>
  <c r="L1851" i="1"/>
  <c r="L1850" i="1"/>
  <c r="M1853" i="1"/>
  <c r="M1852" i="1"/>
  <c r="M1851" i="1"/>
  <c r="M1850" i="1"/>
  <c r="M1849" i="1"/>
  <c r="N1853" i="1"/>
  <c r="O1853" i="1"/>
  <c r="P1853" i="1"/>
  <c r="P1852" i="1"/>
  <c r="P1851" i="1"/>
  <c r="P1850" i="1"/>
  <c r="P1849" i="1"/>
  <c r="H1855" i="1"/>
  <c r="I1855" i="1"/>
  <c r="I1852" i="1"/>
  <c r="I1851" i="1"/>
  <c r="I1850" i="1"/>
  <c r="I1849" i="1"/>
  <c r="J1855" i="1"/>
  <c r="K1855" i="1"/>
  <c r="L1855" i="1"/>
  <c r="M1855" i="1"/>
  <c r="N1855" i="1"/>
  <c r="O1855" i="1"/>
  <c r="P1855" i="1"/>
  <c r="P1857" i="1"/>
  <c r="N1859" i="1"/>
  <c r="N1858" i="1"/>
  <c r="N1857" i="1"/>
  <c r="H1860" i="1"/>
  <c r="H1859" i="1"/>
  <c r="H1858" i="1"/>
  <c r="H1857" i="1"/>
  <c r="I1860" i="1"/>
  <c r="I1859" i="1"/>
  <c r="I1858" i="1"/>
  <c r="I1857" i="1"/>
  <c r="K1860" i="1"/>
  <c r="K1859" i="1"/>
  <c r="K1858" i="1"/>
  <c r="K1857" i="1"/>
  <c r="L1860" i="1"/>
  <c r="L1859" i="1"/>
  <c r="L1858" i="1"/>
  <c r="L1857" i="1"/>
  <c r="N1860" i="1"/>
  <c r="O1860" i="1"/>
  <c r="O1859" i="1"/>
  <c r="O1858" i="1"/>
  <c r="O1857" i="1"/>
  <c r="J1861" i="1"/>
  <c r="M1861" i="1"/>
  <c r="M1860" i="1"/>
  <c r="M1859" i="1"/>
  <c r="M1858" i="1"/>
  <c r="M1857" i="1"/>
  <c r="P1861" i="1"/>
  <c r="P1860" i="1"/>
  <c r="P1859" i="1"/>
  <c r="P1858" i="1"/>
  <c r="H1866" i="1"/>
  <c r="H1865" i="1"/>
  <c r="H1864" i="1"/>
  <c r="H1863" i="1"/>
  <c r="I1866" i="1"/>
  <c r="I1865" i="1"/>
  <c r="I1864" i="1"/>
  <c r="I1863" i="1"/>
  <c r="K1866" i="1"/>
  <c r="K1865" i="1"/>
  <c r="K1864" i="1"/>
  <c r="K1863" i="1"/>
  <c r="L1866" i="1"/>
  <c r="L1865" i="1"/>
  <c r="L1864" i="1"/>
  <c r="L1863" i="1"/>
  <c r="N1866" i="1"/>
  <c r="N1865" i="1"/>
  <c r="N1864" i="1"/>
  <c r="N1863" i="1"/>
  <c r="O1866" i="1"/>
  <c r="O1865" i="1"/>
  <c r="O1864" i="1"/>
  <c r="O1863" i="1"/>
  <c r="J1867" i="1"/>
  <c r="J1866" i="1"/>
  <c r="M1867" i="1"/>
  <c r="P1867" i="1"/>
  <c r="P1866" i="1"/>
  <c r="P1865" i="1"/>
  <c r="P1864" i="1"/>
  <c r="P1863" i="1"/>
  <c r="J1868" i="1"/>
  <c r="M1868" i="1"/>
  <c r="M1866" i="1"/>
  <c r="M1865" i="1"/>
  <c r="M1864" i="1"/>
  <c r="M1863" i="1"/>
  <c r="P1868" i="1"/>
  <c r="H1872" i="1"/>
  <c r="H1871" i="1"/>
  <c r="H1870" i="1"/>
  <c r="H1869" i="1"/>
  <c r="H1862" i="1"/>
  <c r="I1872" i="1"/>
  <c r="I1871" i="1"/>
  <c r="I1870" i="1"/>
  <c r="K1872" i="1"/>
  <c r="K1871" i="1"/>
  <c r="K1870" i="1"/>
  <c r="L1872" i="1"/>
  <c r="L1871" i="1"/>
  <c r="L1870" i="1"/>
  <c r="N1872" i="1"/>
  <c r="N1871" i="1"/>
  <c r="N1870" i="1"/>
  <c r="O1872" i="1"/>
  <c r="O1871" i="1"/>
  <c r="O1870" i="1"/>
  <c r="O1869" i="1"/>
  <c r="J1873" i="1"/>
  <c r="M1873" i="1"/>
  <c r="M1872" i="1"/>
  <c r="M1871" i="1"/>
  <c r="M1870" i="1"/>
  <c r="P1873" i="1"/>
  <c r="P1872" i="1"/>
  <c r="P1871" i="1"/>
  <c r="P1870" i="1"/>
  <c r="P1869" i="1"/>
  <c r="H1876" i="1"/>
  <c r="I1876" i="1"/>
  <c r="K1876" i="1"/>
  <c r="L1876" i="1"/>
  <c r="J1881" i="1"/>
  <c r="H1883" i="1"/>
  <c r="H1875" i="1"/>
  <c r="H1874" i="1"/>
  <c r="I1883" i="1"/>
  <c r="J1883" i="1"/>
  <c r="K1883" i="1"/>
  <c r="K1875" i="1"/>
  <c r="K1874" i="1"/>
  <c r="L1883" i="1"/>
  <c r="L1875" i="1"/>
  <c r="L1874" i="1"/>
  <c r="M1883" i="1"/>
  <c r="N1883" i="1"/>
  <c r="O1883" i="1"/>
  <c r="P1883" i="1"/>
  <c r="H1887" i="1"/>
  <c r="I1887" i="1"/>
  <c r="I1886" i="1"/>
  <c r="I1885" i="1"/>
  <c r="J1887" i="1"/>
  <c r="K1887" i="1"/>
  <c r="L1887" i="1"/>
  <c r="L1886" i="1"/>
  <c r="L1885" i="1"/>
  <c r="N1887" i="1"/>
  <c r="O1887" i="1"/>
  <c r="J1888" i="1"/>
  <c r="M1888" i="1"/>
  <c r="M1887" i="1"/>
  <c r="M1886" i="1"/>
  <c r="P1888" i="1"/>
  <c r="P1887" i="1"/>
  <c r="P1886" i="1"/>
  <c r="P1885" i="1"/>
  <c r="H1891" i="1"/>
  <c r="H1886" i="1"/>
  <c r="I1891" i="1"/>
  <c r="J1891" i="1"/>
  <c r="K1891" i="1"/>
  <c r="K1886" i="1"/>
  <c r="K1885" i="1"/>
  <c r="K1869" i="1"/>
  <c r="L1891" i="1"/>
  <c r="M1891" i="1"/>
  <c r="N1891" i="1"/>
  <c r="O1891" i="1"/>
  <c r="O1886" i="1"/>
  <c r="P1891" i="1"/>
  <c r="H1894" i="1"/>
  <c r="I1894" i="1"/>
  <c r="J1894" i="1"/>
  <c r="J1886" i="1"/>
  <c r="J1885" i="1"/>
  <c r="K1894" i="1"/>
  <c r="L1894" i="1"/>
  <c r="M1894" i="1"/>
  <c r="N1894" i="1"/>
  <c r="O1894" i="1"/>
  <c r="P1894" i="1"/>
  <c r="H1897" i="1"/>
  <c r="I1897" i="1"/>
  <c r="I1896" i="1"/>
  <c r="J1897" i="1"/>
  <c r="K1897" i="1"/>
  <c r="L1897" i="1"/>
  <c r="L1896" i="1"/>
  <c r="M1897" i="1"/>
  <c r="N1897" i="1"/>
  <c r="N1896" i="1"/>
  <c r="O1897" i="1"/>
  <c r="P1897" i="1"/>
  <c r="H1899" i="1"/>
  <c r="I1899" i="1"/>
  <c r="K1899" i="1"/>
  <c r="L1899" i="1"/>
  <c r="N1899" i="1"/>
  <c r="O1899" i="1"/>
  <c r="J1900" i="1"/>
  <c r="J1899" i="1"/>
  <c r="M1900" i="1"/>
  <c r="M1899" i="1"/>
  <c r="M1896" i="1"/>
  <c r="P1900" i="1"/>
  <c r="P1899" i="1"/>
  <c r="H1903" i="1"/>
  <c r="H1902" i="1"/>
  <c r="H1904" i="1"/>
  <c r="I1904" i="1"/>
  <c r="I1903" i="1"/>
  <c r="I1902" i="1"/>
  <c r="K1904" i="1"/>
  <c r="K1903" i="1"/>
  <c r="K1902" i="1"/>
  <c r="L1904" i="1"/>
  <c r="L1903" i="1"/>
  <c r="L1902" i="1"/>
  <c r="N1904" i="1"/>
  <c r="N1903" i="1"/>
  <c r="N1902" i="1"/>
  <c r="O1904" i="1"/>
  <c r="O1903" i="1"/>
  <c r="O1902" i="1"/>
  <c r="J1905" i="1"/>
  <c r="M1905" i="1"/>
  <c r="P1905" i="1"/>
  <c r="P1904" i="1"/>
  <c r="P1903" i="1"/>
  <c r="P1902" i="1"/>
  <c r="J1906" i="1"/>
  <c r="J1904" i="1"/>
  <c r="M1906" i="1"/>
  <c r="P1906" i="1"/>
  <c r="I1901" i="1"/>
  <c r="H1909" i="1"/>
  <c r="H1908" i="1"/>
  <c r="H1907" i="1"/>
  <c r="H1901" i="1"/>
  <c r="I1909" i="1"/>
  <c r="K1909" i="1"/>
  <c r="L1909" i="1"/>
  <c r="N1909" i="1"/>
  <c r="O1909" i="1"/>
  <c r="J1911" i="1"/>
  <c r="J1909" i="1"/>
  <c r="M1911" i="1"/>
  <c r="P1911" i="1"/>
  <c r="J1912" i="1"/>
  <c r="M1912" i="1"/>
  <c r="M1909" i="1"/>
  <c r="M1908" i="1"/>
  <c r="M1907" i="1"/>
  <c r="M1901" i="1"/>
  <c r="P1912" i="1"/>
  <c r="J1913" i="1"/>
  <c r="J1914" i="1"/>
  <c r="M1914" i="1"/>
  <c r="P1914" i="1"/>
  <c r="J1915" i="1"/>
  <c r="M1915" i="1"/>
  <c r="P1915" i="1"/>
  <c r="P1909" i="1"/>
  <c r="P1908" i="1"/>
  <c r="P1907" i="1"/>
  <c r="P1901" i="1"/>
  <c r="H1916" i="1"/>
  <c r="I1916" i="1"/>
  <c r="J1916" i="1"/>
  <c r="K1916" i="1"/>
  <c r="L1916" i="1"/>
  <c r="N1916" i="1"/>
  <c r="O1916" i="1"/>
  <c r="J1917" i="1"/>
  <c r="M1917" i="1"/>
  <c r="M1916" i="1"/>
  <c r="P1917" i="1"/>
  <c r="P1916" i="1"/>
  <c r="H1918" i="1"/>
  <c r="I1918" i="1"/>
  <c r="I1908" i="1"/>
  <c r="I1907" i="1"/>
  <c r="K1918" i="1"/>
  <c r="L1918" i="1"/>
  <c r="N1918" i="1"/>
  <c r="O1918" i="1"/>
  <c r="J1919" i="1"/>
  <c r="M1920" i="1"/>
  <c r="M1918" i="1"/>
  <c r="P1920" i="1"/>
  <c r="P1918" i="1"/>
  <c r="H1921" i="1"/>
  <c r="I1921" i="1"/>
  <c r="K1921" i="1"/>
  <c r="L1921" i="1"/>
  <c r="N1921" i="1"/>
  <c r="O1921" i="1"/>
  <c r="J1922" i="1"/>
  <c r="M1922" i="1"/>
  <c r="M1921" i="1"/>
  <c r="P1922" i="1"/>
  <c r="P1921" i="1"/>
  <c r="H1929" i="1"/>
  <c r="H1928" i="1"/>
  <c r="H1927" i="1"/>
  <c r="H1926" i="1"/>
  <c r="I1929" i="1"/>
  <c r="I1928" i="1"/>
  <c r="I1927" i="1"/>
  <c r="K1929" i="1"/>
  <c r="K1928" i="1"/>
  <c r="K1927" i="1"/>
  <c r="L1929" i="1"/>
  <c r="L1928" i="1"/>
  <c r="L1927" i="1"/>
  <c r="L1926" i="1"/>
  <c r="N1929" i="1"/>
  <c r="N1928" i="1"/>
  <c r="N1927" i="1"/>
  <c r="N1926" i="1"/>
  <c r="O1929" i="1"/>
  <c r="O1928" i="1"/>
  <c r="O1927" i="1"/>
  <c r="O1926" i="1"/>
  <c r="J1930" i="1"/>
  <c r="J1929" i="1"/>
  <c r="J1928" i="1"/>
  <c r="M1930" i="1"/>
  <c r="P1930" i="1"/>
  <c r="J1931" i="1"/>
  <c r="M1931" i="1"/>
  <c r="P1931" i="1"/>
  <c r="J1932" i="1"/>
  <c r="M1932" i="1"/>
  <c r="P1932" i="1"/>
  <c r="P1929" i="1"/>
  <c r="P1928" i="1"/>
  <c r="H1933" i="1"/>
  <c r="H1934" i="1"/>
  <c r="I1934" i="1"/>
  <c r="I1933" i="1"/>
  <c r="I1926" i="1"/>
  <c r="J1934" i="1"/>
  <c r="K1934" i="1"/>
  <c r="K1933" i="1"/>
  <c r="L1934" i="1"/>
  <c r="L1933" i="1"/>
  <c r="M1934" i="1"/>
  <c r="M1933" i="1"/>
  <c r="N1934" i="1"/>
  <c r="N1933" i="1"/>
  <c r="O1934" i="1"/>
  <c r="O1933" i="1"/>
  <c r="P1934" i="1"/>
  <c r="P1933" i="1"/>
  <c r="H1941" i="1"/>
  <c r="H1940" i="1"/>
  <c r="H1939" i="1"/>
  <c r="I1941" i="1"/>
  <c r="I1940" i="1"/>
  <c r="I1939" i="1"/>
  <c r="K1941" i="1"/>
  <c r="K1940" i="1"/>
  <c r="K1939" i="1"/>
  <c r="L1941" i="1"/>
  <c r="L1940" i="1"/>
  <c r="L1939" i="1"/>
  <c r="N1941" i="1"/>
  <c r="N1940" i="1"/>
  <c r="N1939" i="1"/>
  <c r="O1941" i="1"/>
  <c r="O1940" i="1"/>
  <c r="O1939" i="1"/>
  <c r="J1942" i="1"/>
  <c r="M1942" i="1"/>
  <c r="M1941" i="1"/>
  <c r="M1940" i="1"/>
  <c r="M1939" i="1"/>
  <c r="P1942" i="1"/>
  <c r="P1941" i="1"/>
  <c r="P1940" i="1"/>
  <c r="P1939" i="1"/>
  <c r="O1944" i="1"/>
  <c r="O1943" i="1"/>
  <c r="H1945" i="1"/>
  <c r="H1944" i="1"/>
  <c r="H1943" i="1"/>
  <c r="I1945" i="1"/>
  <c r="I1944" i="1"/>
  <c r="I1943" i="1"/>
  <c r="K1945" i="1"/>
  <c r="K1944" i="1"/>
  <c r="K1943" i="1"/>
  <c r="L1945" i="1"/>
  <c r="L1944" i="1"/>
  <c r="L1943" i="1"/>
  <c r="N1945" i="1"/>
  <c r="N1944" i="1"/>
  <c r="N1943" i="1"/>
  <c r="O1945" i="1"/>
  <c r="J1947" i="1"/>
  <c r="J1945" i="1"/>
  <c r="M1947" i="1"/>
  <c r="M1945" i="1"/>
  <c r="M1944" i="1"/>
  <c r="M1943" i="1"/>
  <c r="P1947" i="1"/>
  <c r="P1945" i="1"/>
  <c r="P1944" i="1"/>
  <c r="P1943" i="1"/>
  <c r="H1950" i="1"/>
  <c r="I1950" i="1"/>
  <c r="K1950" i="1"/>
  <c r="L1950" i="1"/>
  <c r="N1950" i="1"/>
  <c r="O1950" i="1"/>
  <c r="J1951" i="1"/>
  <c r="M1951" i="1"/>
  <c r="P1951" i="1"/>
  <c r="P1950" i="1"/>
  <c r="J1952" i="1"/>
  <c r="M1952" i="1"/>
  <c r="P1952" i="1"/>
  <c r="J1953" i="1"/>
  <c r="M1953" i="1"/>
  <c r="P1953" i="1"/>
  <c r="H1954" i="1"/>
  <c r="I1954" i="1"/>
  <c r="K1954" i="1"/>
  <c r="L1954" i="1"/>
  <c r="N1954" i="1"/>
  <c r="O1954" i="1"/>
  <c r="J1955" i="1"/>
  <c r="M1955" i="1"/>
  <c r="P1955" i="1"/>
  <c r="J1956" i="1"/>
  <c r="M1956" i="1"/>
  <c r="P1956" i="1"/>
  <c r="J1957" i="1"/>
  <c r="M1957" i="1"/>
  <c r="M1954" i="1"/>
  <c r="P1957" i="1"/>
  <c r="H1958" i="1"/>
  <c r="H1949" i="1"/>
  <c r="H1948" i="1"/>
  <c r="I1958" i="1"/>
  <c r="I1949" i="1"/>
  <c r="I1948" i="1"/>
  <c r="I1938" i="1"/>
  <c r="I1937" i="1"/>
  <c r="I1936" i="1"/>
  <c r="K1958" i="1"/>
  <c r="L1958" i="1"/>
  <c r="N1958" i="1"/>
  <c r="O1958" i="1"/>
  <c r="J1960" i="1"/>
  <c r="M1960" i="1"/>
  <c r="M1958" i="1"/>
  <c r="M1949" i="1"/>
  <c r="P1960" i="1"/>
  <c r="P1958" i="1"/>
  <c r="H1961" i="1"/>
  <c r="I1961" i="1"/>
  <c r="K1961" i="1"/>
  <c r="L1961" i="1"/>
  <c r="N1961" i="1"/>
  <c r="O1961" i="1"/>
  <c r="J1962" i="1"/>
  <c r="J1961" i="1"/>
  <c r="M1962" i="1"/>
  <c r="P1962" i="1"/>
  <c r="J1963" i="1"/>
  <c r="M1963" i="1"/>
  <c r="P1963" i="1"/>
  <c r="J1964" i="1"/>
  <c r="M1964" i="1"/>
  <c r="M1961" i="1"/>
  <c r="P1964" i="1"/>
  <c r="J1965" i="1"/>
  <c r="M1965" i="1"/>
  <c r="P1965" i="1"/>
  <c r="P1961" i="1"/>
  <c r="H1967" i="1"/>
  <c r="I1967" i="1"/>
  <c r="K1967" i="1"/>
  <c r="K1966" i="1"/>
  <c r="L1967" i="1"/>
  <c r="L1966" i="1"/>
  <c r="N1967" i="1"/>
  <c r="O1967" i="1"/>
  <c r="J1968" i="1"/>
  <c r="M1968" i="1"/>
  <c r="M1967" i="1"/>
  <c r="P1968" i="1"/>
  <c r="P1967" i="1"/>
  <c r="P1966" i="1"/>
  <c r="J1969" i="1"/>
  <c r="M1969" i="1"/>
  <c r="P1969" i="1"/>
  <c r="H1970" i="1"/>
  <c r="I1970" i="1"/>
  <c r="I1966" i="1"/>
  <c r="K1970" i="1"/>
  <c r="L1970" i="1"/>
  <c r="N1970" i="1"/>
  <c r="O1970" i="1"/>
  <c r="P1970" i="1"/>
  <c r="J1971" i="1"/>
  <c r="J1970" i="1"/>
  <c r="M1971" i="1"/>
  <c r="M1970" i="1"/>
  <c r="P1971" i="1"/>
  <c r="H1972" i="1"/>
  <c r="O1972" i="1"/>
  <c r="H1973" i="1"/>
  <c r="I1973" i="1"/>
  <c r="I1972" i="1"/>
  <c r="K1973" i="1"/>
  <c r="K1972" i="1"/>
  <c r="L1973" i="1"/>
  <c r="L1972" i="1"/>
  <c r="N1973" i="1"/>
  <c r="N1972" i="1"/>
  <c r="O1973" i="1"/>
  <c r="J1974" i="1"/>
  <c r="M1974" i="1"/>
  <c r="P1974" i="1"/>
  <c r="J1975" i="1"/>
  <c r="M1975" i="1"/>
  <c r="P1975" i="1"/>
  <c r="J1976" i="1"/>
  <c r="M1976" i="1"/>
  <c r="P1976" i="1"/>
  <c r="H1978" i="1"/>
  <c r="H1977" i="1"/>
  <c r="I1978" i="1"/>
  <c r="I1977" i="1"/>
  <c r="J1978" i="1"/>
  <c r="K1978" i="1"/>
  <c r="K1977" i="1"/>
  <c r="L1978" i="1"/>
  <c r="L1977" i="1"/>
  <c r="M1978" i="1"/>
  <c r="M1977" i="1"/>
  <c r="N1978" i="1"/>
  <c r="N1977" i="1"/>
  <c r="O1978" i="1"/>
  <c r="O1977" i="1"/>
  <c r="P1978" i="1"/>
  <c r="P1977" i="1"/>
  <c r="I1983" i="1"/>
  <c r="I1982" i="1"/>
  <c r="J1982" i="1"/>
  <c r="L1983" i="1"/>
  <c r="M1983" i="1"/>
  <c r="O1983" i="1"/>
  <c r="P1983" i="1"/>
  <c r="O1982" i="1"/>
  <c r="P1982" i="1"/>
  <c r="J1984" i="1"/>
  <c r="M1984" i="1"/>
  <c r="P1984" i="1"/>
  <c r="H1989" i="1"/>
  <c r="H1988" i="1"/>
  <c r="H1987" i="1"/>
  <c r="H1986" i="1"/>
  <c r="H1985" i="1"/>
  <c r="I1989" i="1"/>
  <c r="I1988" i="1"/>
  <c r="I1987" i="1"/>
  <c r="I1986" i="1"/>
  <c r="I1985" i="1"/>
  <c r="K1989" i="1"/>
  <c r="K1988" i="1"/>
  <c r="K1987" i="1"/>
  <c r="K1986" i="1"/>
  <c r="K1985" i="1"/>
  <c r="L1989" i="1"/>
  <c r="L1988" i="1"/>
  <c r="L1987" i="1"/>
  <c r="L1986" i="1"/>
  <c r="L1985" i="1"/>
  <c r="N1989" i="1"/>
  <c r="N1988" i="1"/>
  <c r="N1987" i="1"/>
  <c r="N1986" i="1"/>
  <c r="N1985" i="1"/>
  <c r="O1989" i="1"/>
  <c r="O1988" i="1"/>
  <c r="O1987" i="1"/>
  <c r="O1986" i="1"/>
  <c r="O1985" i="1"/>
  <c r="J1990" i="1"/>
  <c r="J1989" i="1"/>
  <c r="M1990" i="1"/>
  <c r="M1989" i="1"/>
  <c r="M1988" i="1"/>
  <c r="M1987" i="1"/>
  <c r="M1986" i="1"/>
  <c r="M1985" i="1"/>
  <c r="P1990" i="1"/>
  <c r="P1989" i="1"/>
  <c r="P1988" i="1"/>
  <c r="P1987" i="1"/>
  <c r="P1986" i="1"/>
  <c r="P1985" i="1"/>
  <c r="H1995" i="1"/>
  <c r="H1994" i="1"/>
  <c r="H1993" i="1"/>
  <c r="H1992" i="1"/>
  <c r="I1995" i="1"/>
  <c r="I1994" i="1"/>
  <c r="I1993" i="1"/>
  <c r="I1992" i="1"/>
  <c r="K1995" i="1"/>
  <c r="K1994" i="1"/>
  <c r="K1993" i="1"/>
  <c r="K1992" i="1"/>
  <c r="K1991" i="1"/>
  <c r="L1995" i="1"/>
  <c r="L1994" i="1"/>
  <c r="L1993" i="1"/>
  <c r="L1992" i="1"/>
  <c r="L1991" i="1"/>
  <c r="N1995" i="1"/>
  <c r="N1994" i="1"/>
  <c r="N1993" i="1"/>
  <c r="N1992" i="1"/>
  <c r="N1991" i="1"/>
  <c r="O1995" i="1"/>
  <c r="O1994" i="1"/>
  <c r="O1993" i="1"/>
  <c r="O1992" i="1"/>
  <c r="O1991" i="1"/>
  <c r="J1996" i="1"/>
  <c r="J1995" i="1"/>
  <c r="M1996" i="1"/>
  <c r="M1995" i="1"/>
  <c r="M1994" i="1"/>
  <c r="M1993" i="1"/>
  <c r="M1992" i="1"/>
  <c r="P1996" i="1"/>
  <c r="P1995" i="1"/>
  <c r="P1994" i="1"/>
  <c r="P1993" i="1"/>
  <c r="P1992" i="1"/>
  <c r="H2000" i="1"/>
  <c r="H1999" i="1"/>
  <c r="H1998" i="1"/>
  <c r="H1997" i="1"/>
  <c r="H1991" i="1"/>
  <c r="I2000" i="1"/>
  <c r="I1999" i="1"/>
  <c r="I1998" i="1"/>
  <c r="I1997" i="1"/>
  <c r="I1991" i="1"/>
  <c r="K2000" i="1"/>
  <c r="K1999" i="1"/>
  <c r="K1998" i="1"/>
  <c r="K1997" i="1"/>
  <c r="L2000" i="1"/>
  <c r="L1999" i="1"/>
  <c r="L1998" i="1"/>
  <c r="L1997" i="1"/>
  <c r="N2000" i="1"/>
  <c r="N1999" i="1"/>
  <c r="N1998" i="1"/>
  <c r="N1997" i="1"/>
  <c r="O2000" i="1"/>
  <c r="O1999" i="1"/>
  <c r="O1998" i="1"/>
  <c r="O1997" i="1"/>
  <c r="P2000" i="1"/>
  <c r="P1999" i="1"/>
  <c r="P1998" i="1"/>
  <c r="P1997" i="1"/>
  <c r="P1991" i="1"/>
  <c r="J2001" i="1"/>
  <c r="M2001" i="1"/>
  <c r="M2000" i="1"/>
  <c r="M1999" i="1"/>
  <c r="M1998" i="1"/>
  <c r="M1997" i="1"/>
  <c r="P2001" i="1"/>
  <c r="H2011" i="1"/>
  <c r="H2010" i="1"/>
  <c r="H2009" i="1"/>
  <c r="I2011" i="1"/>
  <c r="I2010" i="1"/>
  <c r="I2009" i="1"/>
  <c r="K2011" i="1"/>
  <c r="K2010" i="1"/>
  <c r="K2009" i="1"/>
  <c r="K2008" i="1"/>
  <c r="K2007" i="1"/>
  <c r="L2011" i="1"/>
  <c r="L2010" i="1"/>
  <c r="L2009" i="1"/>
  <c r="N2011" i="1"/>
  <c r="N2010" i="1"/>
  <c r="N2009" i="1"/>
  <c r="O2011" i="1"/>
  <c r="O2010" i="1"/>
  <c r="O2009" i="1"/>
  <c r="J2012" i="1"/>
  <c r="J2011" i="1"/>
  <c r="M2012" i="1"/>
  <c r="M2011" i="1"/>
  <c r="M2010" i="1"/>
  <c r="M2009" i="1"/>
  <c r="P2012" i="1"/>
  <c r="P2011" i="1"/>
  <c r="P2010" i="1"/>
  <c r="P2009" i="1"/>
  <c r="H2014" i="1"/>
  <c r="H2013" i="1"/>
  <c r="I2014" i="1"/>
  <c r="I2013" i="1"/>
  <c r="K2014" i="1"/>
  <c r="K2013" i="1"/>
  <c r="L2014" i="1"/>
  <c r="L2013" i="1"/>
  <c r="N2014" i="1"/>
  <c r="N2013" i="1"/>
  <c r="O2014" i="1"/>
  <c r="O2013" i="1"/>
  <c r="O2008" i="1"/>
  <c r="O2007" i="1"/>
  <c r="J2015" i="1"/>
  <c r="M2015" i="1"/>
  <c r="P2015" i="1"/>
  <c r="J2016" i="1"/>
  <c r="M2016" i="1"/>
  <c r="M2014" i="1"/>
  <c r="M2013" i="1"/>
  <c r="M2008" i="1"/>
  <c r="M2007" i="1"/>
  <c r="P2016" i="1"/>
  <c r="J2017" i="1"/>
  <c r="M2017" i="1"/>
  <c r="P2017" i="1"/>
  <c r="L2020" i="1"/>
  <c r="L2019" i="1"/>
  <c r="L2018" i="1"/>
  <c r="H2022" i="1"/>
  <c r="H2021" i="1"/>
  <c r="H2020" i="1"/>
  <c r="H2019" i="1"/>
  <c r="H2018" i="1"/>
  <c r="I2022" i="1"/>
  <c r="I2021" i="1"/>
  <c r="I2020" i="1"/>
  <c r="I2019" i="1"/>
  <c r="I2018" i="1"/>
  <c r="K2022" i="1"/>
  <c r="K2021" i="1"/>
  <c r="K2020" i="1"/>
  <c r="K2019" i="1"/>
  <c r="K2018" i="1"/>
  <c r="K2006" i="1"/>
  <c r="L2022" i="1"/>
  <c r="L2021" i="1"/>
  <c r="N2022" i="1"/>
  <c r="N2021" i="1"/>
  <c r="N2020" i="1"/>
  <c r="N2019" i="1"/>
  <c r="N2018" i="1"/>
  <c r="O2022" i="1"/>
  <c r="O2021" i="1"/>
  <c r="O2020" i="1"/>
  <c r="O2019" i="1"/>
  <c r="O2018" i="1"/>
  <c r="O2006" i="1"/>
  <c r="P2021" i="1"/>
  <c r="P2020" i="1"/>
  <c r="P2019" i="1"/>
  <c r="P2018" i="1"/>
  <c r="J2023" i="1"/>
  <c r="M2023" i="1"/>
  <c r="M2022" i="1"/>
  <c r="M2021" i="1"/>
  <c r="M2020" i="1"/>
  <c r="M2019" i="1"/>
  <c r="M2018" i="1"/>
  <c r="M2006" i="1"/>
  <c r="P2023" i="1"/>
  <c r="P2022" i="1"/>
  <c r="H2029" i="1"/>
  <c r="H2028" i="1"/>
  <c r="H2027" i="1"/>
  <c r="H2026" i="1"/>
  <c r="I2029" i="1"/>
  <c r="I2028" i="1"/>
  <c r="I2027" i="1"/>
  <c r="I2026" i="1"/>
  <c r="K2029" i="1"/>
  <c r="K2028" i="1"/>
  <c r="K2027" i="1"/>
  <c r="K2026" i="1"/>
  <c r="L2029" i="1"/>
  <c r="L2028" i="1"/>
  <c r="L2027" i="1"/>
  <c r="L2026" i="1"/>
  <c r="N2029" i="1"/>
  <c r="N2028" i="1"/>
  <c r="N2027" i="1"/>
  <c r="N2026" i="1"/>
  <c r="O2029" i="1"/>
  <c r="O2028" i="1"/>
  <c r="O2027" i="1"/>
  <c r="O2026" i="1"/>
  <c r="P2029" i="1"/>
  <c r="P2028" i="1"/>
  <c r="P2027" i="1"/>
  <c r="P2026" i="1"/>
  <c r="P2025" i="1"/>
  <c r="P2024" i="1"/>
  <c r="J2030" i="1"/>
  <c r="J2029" i="1"/>
  <c r="M2030" i="1"/>
  <c r="M2029" i="1"/>
  <c r="M2028" i="1"/>
  <c r="M2027" i="1"/>
  <c r="M2026" i="1"/>
  <c r="P2030" i="1"/>
  <c r="H2034" i="1"/>
  <c r="H2033" i="1"/>
  <c r="I2034" i="1"/>
  <c r="K2034" i="1"/>
  <c r="L2034" i="1"/>
  <c r="N2034" i="1"/>
  <c r="N2033" i="1"/>
  <c r="O2034" i="1"/>
  <c r="J2035" i="1"/>
  <c r="M2035" i="1"/>
  <c r="M2034" i="1"/>
  <c r="P2035" i="1"/>
  <c r="P2034" i="1"/>
  <c r="J2036" i="1"/>
  <c r="M2036" i="1"/>
  <c r="P2036" i="1"/>
  <c r="J2037" i="1"/>
  <c r="J2034" i="1"/>
  <c r="M2037" i="1"/>
  <c r="P2037" i="1"/>
  <c r="J2038" i="1"/>
  <c r="M2038" i="1"/>
  <c r="P2038" i="1"/>
  <c r="H2039" i="1"/>
  <c r="I2039" i="1"/>
  <c r="K2039" i="1"/>
  <c r="L2039" i="1"/>
  <c r="N2039" i="1"/>
  <c r="O2039" i="1"/>
  <c r="J2041" i="1"/>
  <c r="M2041" i="1"/>
  <c r="P2041" i="1"/>
  <c r="J2042" i="1"/>
  <c r="M2042" i="1"/>
  <c r="P2042" i="1"/>
  <c r="H2043" i="1"/>
  <c r="J2043" i="1"/>
  <c r="K2043" i="1"/>
  <c r="M2043" i="1"/>
  <c r="N2043" i="1"/>
  <c r="P2043" i="1"/>
  <c r="J2044" i="1"/>
  <c r="M2044" i="1"/>
  <c r="P2044" i="1"/>
  <c r="J2045" i="1"/>
  <c r="M2045" i="1"/>
  <c r="P2045" i="1"/>
  <c r="J2046" i="1"/>
  <c r="M2046" i="1"/>
  <c r="P2046" i="1"/>
  <c r="H2048" i="1"/>
  <c r="H2047" i="1"/>
  <c r="I2048" i="1"/>
  <c r="I2047" i="1"/>
  <c r="K2048" i="1"/>
  <c r="K2047" i="1"/>
  <c r="L2048" i="1"/>
  <c r="L2047" i="1"/>
  <c r="L2032" i="1"/>
  <c r="L2031" i="1"/>
  <c r="N2048" i="1"/>
  <c r="N2047" i="1"/>
  <c r="O2048" i="1"/>
  <c r="O2047" i="1"/>
  <c r="J2049" i="1"/>
  <c r="M2049" i="1"/>
  <c r="P2049" i="1"/>
  <c r="J2050" i="1"/>
  <c r="M2050" i="1"/>
  <c r="P2050" i="1"/>
  <c r="P2048" i="1"/>
  <c r="J2051" i="1"/>
  <c r="M2051" i="1"/>
  <c r="P2051" i="1"/>
  <c r="H2053" i="1"/>
  <c r="I2053" i="1"/>
  <c r="K2053" i="1"/>
  <c r="L2053" i="1"/>
  <c r="N2053" i="1"/>
  <c r="O2053" i="1"/>
  <c r="P2053" i="1"/>
  <c r="J2055" i="1"/>
  <c r="J2053" i="1"/>
  <c r="M2055" i="1"/>
  <c r="M2053" i="1"/>
  <c r="P2055" i="1"/>
  <c r="H2056" i="1"/>
  <c r="H2052" i="1"/>
  <c r="I2056" i="1"/>
  <c r="K2056" i="1"/>
  <c r="L2056" i="1"/>
  <c r="N2056" i="1"/>
  <c r="O2056" i="1"/>
  <c r="J2059" i="1"/>
  <c r="M2059" i="1"/>
  <c r="P2059" i="1"/>
  <c r="J2060" i="1"/>
  <c r="J2056" i="1"/>
  <c r="M2060" i="1"/>
  <c r="M2056" i="1"/>
  <c r="P2060" i="1"/>
  <c r="J2061" i="1"/>
  <c r="M2061" i="1"/>
  <c r="P2061" i="1"/>
  <c r="H2062" i="1"/>
  <c r="I2062" i="1"/>
  <c r="K2062" i="1"/>
  <c r="L2062" i="1"/>
  <c r="N2062" i="1"/>
  <c r="O2062" i="1"/>
  <c r="J2063" i="1"/>
  <c r="J2062" i="1"/>
  <c r="M2063" i="1"/>
  <c r="M2062" i="1"/>
  <c r="M2052" i="1"/>
  <c r="P2063" i="1"/>
  <c r="P2062" i="1"/>
  <c r="H2064" i="1"/>
  <c r="I2064" i="1"/>
  <c r="K2064" i="1"/>
  <c r="L2064" i="1"/>
  <c r="N2064" i="1"/>
  <c r="O2064" i="1"/>
  <c r="J2065" i="1"/>
  <c r="J2064" i="1"/>
  <c r="M2065" i="1"/>
  <c r="M2064" i="1"/>
  <c r="P2065" i="1"/>
  <c r="P2064" i="1"/>
  <c r="H2066" i="1"/>
  <c r="I2066" i="1"/>
  <c r="K2066" i="1"/>
  <c r="L2066" i="1"/>
  <c r="N2066" i="1"/>
  <c r="O2066" i="1"/>
  <c r="J2067" i="1"/>
  <c r="M2067" i="1"/>
  <c r="P2067" i="1"/>
  <c r="P2066" i="1"/>
  <c r="J2068" i="1"/>
  <c r="J2066" i="1"/>
  <c r="M2068" i="1"/>
  <c r="P2068" i="1"/>
  <c r="H2073" i="1"/>
  <c r="H2077" i="1"/>
  <c r="H2076" i="1"/>
  <c r="H2075" i="1"/>
  <c r="H2074" i="1"/>
  <c r="I2077" i="1"/>
  <c r="I2076" i="1"/>
  <c r="I2075" i="1"/>
  <c r="I2074" i="1"/>
  <c r="I2073" i="1"/>
  <c r="K2077" i="1"/>
  <c r="K2076" i="1"/>
  <c r="K2075" i="1"/>
  <c r="K2074" i="1"/>
  <c r="K2073" i="1"/>
  <c r="L2077" i="1"/>
  <c r="L2076" i="1"/>
  <c r="L2075" i="1"/>
  <c r="L2074" i="1"/>
  <c r="L2073" i="1"/>
  <c r="N2077" i="1"/>
  <c r="N2076" i="1"/>
  <c r="N2075" i="1"/>
  <c r="N2074" i="1"/>
  <c r="N2073" i="1"/>
  <c r="O2077" i="1"/>
  <c r="O2076" i="1"/>
  <c r="O2075" i="1"/>
  <c r="O2074" i="1"/>
  <c r="O2073" i="1"/>
  <c r="J2078" i="1"/>
  <c r="M2078" i="1"/>
  <c r="M2077" i="1"/>
  <c r="M2076" i="1"/>
  <c r="M2075" i="1"/>
  <c r="M2074" i="1"/>
  <c r="M2073" i="1"/>
  <c r="P2078" i="1"/>
  <c r="J2079" i="1"/>
  <c r="M2079" i="1"/>
  <c r="P2079" i="1"/>
  <c r="J2080" i="1"/>
  <c r="J2077" i="1"/>
  <c r="M2080" i="1"/>
  <c r="P2080" i="1"/>
  <c r="P2077" i="1"/>
  <c r="H2088" i="1"/>
  <c r="H2087" i="1"/>
  <c r="H2086" i="1"/>
  <c r="H2085" i="1"/>
  <c r="H2084" i="1"/>
  <c r="H2072" i="1"/>
  <c r="I2088" i="1"/>
  <c r="I2087" i="1"/>
  <c r="I2086" i="1"/>
  <c r="I2085" i="1"/>
  <c r="I2084" i="1"/>
  <c r="I2072" i="1"/>
  <c r="K2088" i="1"/>
  <c r="K2087" i="1"/>
  <c r="K2086" i="1"/>
  <c r="K2085" i="1"/>
  <c r="K2084" i="1"/>
  <c r="K2072" i="1"/>
  <c r="L2088" i="1"/>
  <c r="L2087" i="1"/>
  <c r="L2086" i="1"/>
  <c r="L2085" i="1"/>
  <c r="L2084" i="1"/>
  <c r="L2072" i="1"/>
  <c r="N2088" i="1"/>
  <c r="N2087" i="1"/>
  <c r="N2086" i="1"/>
  <c r="N2085" i="1"/>
  <c r="N2084" i="1"/>
  <c r="N2072" i="1"/>
  <c r="O2088" i="1"/>
  <c r="O2087" i="1"/>
  <c r="O2086" i="1"/>
  <c r="O2085" i="1"/>
  <c r="O2084" i="1"/>
  <c r="J2089" i="1"/>
  <c r="J2088" i="1"/>
  <c r="M2089" i="1"/>
  <c r="M2088" i="1"/>
  <c r="M2087" i="1"/>
  <c r="M2086" i="1"/>
  <c r="M2085" i="1"/>
  <c r="M2084" i="1"/>
  <c r="P2089" i="1"/>
  <c r="P2088" i="1"/>
  <c r="P2087" i="1"/>
  <c r="P2086" i="1"/>
  <c r="P2085" i="1"/>
  <c r="P2084" i="1"/>
  <c r="P2072" i="1"/>
  <c r="H2095" i="1"/>
  <c r="H2094" i="1"/>
  <c r="H2093" i="1"/>
  <c r="H2092" i="1"/>
  <c r="H2091" i="1"/>
  <c r="I2095" i="1"/>
  <c r="K2095" i="1"/>
  <c r="L2095" i="1"/>
  <c r="N2095" i="1"/>
  <c r="N2094" i="1"/>
  <c r="O2095" i="1"/>
  <c r="J2096" i="1"/>
  <c r="J2095" i="1"/>
  <c r="M2096" i="1"/>
  <c r="M2095" i="1"/>
  <c r="M2094" i="1"/>
  <c r="M2093" i="1"/>
  <c r="M2092" i="1"/>
  <c r="M2091" i="1"/>
  <c r="P2096" i="1"/>
  <c r="P2095" i="1"/>
  <c r="H2097" i="1"/>
  <c r="I2097" i="1"/>
  <c r="K2097" i="1"/>
  <c r="L2097" i="1"/>
  <c r="L2094" i="1"/>
  <c r="L2093" i="1"/>
  <c r="L2092" i="1"/>
  <c r="L2091" i="1"/>
  <c r="N2097" i="1"/>
  <c r="O2097" i="1"/>
  <c r="J2098" i="1"/>
  <c r="J2097" i="1"/>
  <c r="M2098" i="1"/>
  <c r="M2097" i="1"/>
  <c r="P2098" i="1"/>
  <c r="P2097" i="1"/>
  <c r="H2099" i="1"/>
  <c r="I2099" i="1"/>
  <c r="J2099" i="1"/>
  <c r="K2099" i="1"/>
  <c r="L2099" i="1"/>
  <c r="M2099" i="1"/>
  <c r="N2099" i="1"/>
  <c r="O2099" i="1"/>
  <c r="P2099" i="1"/>
  <c r="H2102" i="1"/>
  <c r="H2101" i="1"/>
  <c r="I2102" i="1"/>
  <c r="I2101" i="1"/>
  <c r="I2093" i="1"/>
  <c r="I2092" i="1"/>
  <c r="I2091" i="1"/>
  <c r="I2090" i="1"/>
  <c r="K2102" i="1"/>
  <c r="K2101" i="1"/>
  <c r="L2102" i="1"/>
  <c r="L2101" i="1"/>
  <c r="N2102" i="1"/>
  <c r="N2101" i="1"/>
  <c r="O2102" i="1"/>
  <c r="O2101" i="1"/>
  <c r="J2103" i="1"/>
  <c r="M2103" i="1"/>
  <c r="P2103" i="1"/>
  <c r="P2102" i="1"/>
  <c r="P2101" i="1"/>
  <c r="J2104" i="1"/>
  <c r="M2104" i="1"/>
  <c r="P2104" i="1"/>
  <c r="J2105" i="1"/>
  <c r="J2102" i="1"/>
  <c r="J2101" i="1"/>
  <c r="J2093" i="1"/>
  <c r="J2092" i="1"/>
  <c r="J2091" i="1"/>
  <c r="M2105" i="1"/>
  <c r="P2105" i="1"/>
  <c r="N2108" i="1"/>
  <c r="H2110" i="1"/>
  <c r="I2110" i="1"/>
  <c r="I2109" i="1"/>
  <c r="I2107" i="1"/>
  <c r="I2106" i="1"/>
  <c r="K2110" i="1"/>
  <c r="L2110" i="1"/>
  <c r="N2110" i="1"/>
  <c r="N2109" i="1"/>
  <c r="O2110" i="1"/>
  <c r="O2107" i="1"/>
  <c r="O2106" i="1"/>
  <c r="J2111" i="1"/>
  <c r="M2111" i="1"/>
  <c r="M2110" i="1"/>
  <c r="P2111" i="1"/>
  <c r="P2110" i="1"/>
  <c r="P2109" i="1"/>
  <c r="P2108" i="1"/>
  <c r="O2112" i="1"/>
  <c r="H2116" i="1"/>
  <c r="H2115" i="1"/>
  <c r="H2114" i="1"/>
  <c r="H2113" i="1"/>
  <c r="H2112" i="1"/>
  <c r="I2116" i="1"/>
  <c r="I2115" i="1"/>
  <c r="I2114" i="1"/>
  <c r="I2113" i="1"/>
  <c r="I2112" i="1"/>
  <c r="K2116" i="1"/>
  <c r="K2115" i="1"/>
  <c r="K2114" i="1"/>
  <c r="K2113" i="1"/>
  <c r="K2112" i="1"/>
  <c r="L2116" i="1"/>
  <c r="L2115" i="1"/>
  <c r="L2114" i="1"/>
  <c r="L2113" i="1"/>
  <c r="L2112" i="1"/>
  <c r="N2116" i="1"/>
  <c r="N2115" i="1"/>
  <c r="N2114" i="1"/>
  <c r="N2113" i="1"/>
  <c r="N2112" i="1"/>
  <c r="O2116" i="1"/>
  <c r="O2115" i="1"/>
  <c r="O2114" i="1"/>
  <c r="O2113" i="1"/>
  <c r="J2117" i="1"/>
  <c r="M2117" i="1"/>
  <c r="M2116" i="1"/>
  <c r="M2115" i="1"/>
  <c r="M2114" i="1"/>
  <c r="M2113" i="1"/>
  <c r="M2112" i="1"/>
  <c r="P2117" i="1"/>
  <c r="P2116" i="1"/>
  <c r="P2115" i="1"/>
  <c r="P2114" i="1"/>
  <c r="P2113" i="1"/>
  <c r="P2112" i="1"/>
  <c r="H2122" i="1"/>
  <c r="H2121" i="1"/>
  <c r="H2120" i="1"/>
  <c r="H2119" i="1"/>
  <c r="I2122" i="1"/>
  <c r="I2121" i="1"/>
  <c r="I2120" i="1"/>
  <c r="I2119" i="1"/>
  <c r="K2122" i="1"/>
  <c r="K2121" i="1"/>
  <c r="K2120" i="1"/>
  <c r="K2119" i="1"/>
  <c r="L2122" i="1"/>
  <c r="L2121" i="1"/>
  <c r="L2120" i="1"/>
  <c r="L2119" i="1"/>
  <c r="N2122" i="1"/>
  <c r="N2121" i="1"/>
  <c r="N2120" i="1"/>
  <c r="N2119" i="1"/>
  <c r="O2122" i="1"/>
  <c r="O2121" i="1"/>
  <c r="O2120" i="1"/>
  <c r="O2119" i="1"/>
  <c r="J2123" i="1"/>
  <c r="M2123" i="1"/>
  <c r="M2122" i="1"/>
  <c r="M2121" i="1"/>
  <c r="P2123" i="1"/>
  <c r="J2124" i="1"/>
  <c r="M2124" i="1"/>
  <c r="P2124" i="1"/>
  <c r="J2125" i="1"/>
  <c r="P2125" i="1"/>
  <c r="J2126" i="1"/>
  <c r="M2126" i="1"/>
  <c r="P2126" i="1"/>
  <c r="J2127" i="1"/>
  <c r="M2127" i="1"/>
  <c r="P2127" i="1"/>
  <c r="J2128" i="1"/>
  <c r="M2128" i="1"/>
  <c r="P2128" i="1"/>
  <c r="J2129" i="1"/>
  <c r="M2129" i="1"/>
  <c r="P2129" i="1"/>
  <c r="H2134" i="1"/>
  <c r="H2133" i="1"/>
  <c r="H2132" i="1"/>
  <c r="H2131" i="1"/>
  <c r="H2130" i="1"/>
  <c r="H2118" i="1"/>
  <c r="I2134" i="1"/>
  <c r="I2133" i="1"/>
  <c r="I2132" i="1"/>
  <c r="I2131" i="1"/>
  <c r="I2130" i="1"/>
  <c r="I2118" i="1"/>
  <c r="K2134" i="1"/>
  <c r="K2133" i="1"/>
  <c r="K2132" i="1"/>
  <c r="K2131" i="1"/>
  <c r="K2130" i="1"/>
  <c r="L2134" i="1"/>
  <c r="L2133" i="1"/>
  <c r="L2132" i="1"/>
  <c r="L2131" i="1"/>
  <c r="L2130" i="1"/>
  <c r="L2118" i="1"/>
  <c r="N2134" i="1"/>
  <c r="N2133" i="1"/>
  <c r="N2132" i="1"/>
  <c r="N2131" i="1"/>
  <c r="N2130" i="1"/>
  <c r="N2118" i="1"/>
  <c r="O2134" i="1"/>
  <c r="O2133" i="1"/>
  <c r="O2132" i="1"/>
  <c r="O2131" i="1"/>
  <c r="O2130" i="1"/>
  <c r="O2118" i="1"/>
  <c r="J2135" i="1"/>
  <c r="J2134" i="1"/>
  <c r="M2135" i="1"/>
  <c r="M2134" i="1"/>
  <c r="M2133" i="1"/>
  <c r="M2132" i="1"/>
  <c r="M2131" i="1"/>
  <c r="M2130" i="1"/>
  <c r="M2118" i="1"/>
  <c r="P2135" i="1"/>
  <c r="P2134" i="1"/>
  <c r="P2133" i="1"/>
  <c r="P2132" i="1"/>
  <c r="P2131" i="1"/>
  <c r="P2130" i="1"/>
  <c r="H2140" i="1"/>
  <c r="H2139" i="1"/>
  <c r="H2138" i="1"/>
  <c r="H2137" i="1"/>
  <c r="I2140" i="1"/>
  <c r="I2139" i="1"/>
  <c r="I2138" i="1"/>
  <c r="I2137" i="1"/>
  <c r="K2140" i="1"/>
  <c r="K2139" i="1"/>
  <c r="K2138" i="1"/>
  <c r="K2137" i="1"/>
  <c r="L2140" i="1"/>
  <c r="L2139" i="1"/>
  <c r="L2138" i="1"/>
  <c r="L2137" i="1"/>
  <c r="N2140" i="1"/>
  <c r="N2139" i="1"/>
  <c r="N2138" i="1"/>
  <c r="N2137" i="1"/>
  <c r="O2140" i="1"/>
  <c r="O2139" i="1"/>
  <c r="O2138" i="1"/>
  <c r="O2137" i="1"/>
  <c r="J2141" i="1"/>
  <c r="J2140" i="1"/>
  <c r="J2139" i="1"/>
  <c r="J2138" i="1"/>
  <c r="J2137" i="1"/>
  <c r="M2141" i="1"/>
  <c r="P2141" i="1"/>
  <c r="J2142" i="1"/>
  <c r="M2142" i="1"/>
  <c r="P2142" i="1"/>
  <c r="P2140" i="1"/>
  <c r="P2139" i="1"/>
  <c r="P2138" i="1"/>
  <c r="P2137" i="1"/>
  <c r="J2143" i="1"/>
  <c r="M2143" i="1"/>
  <c r="P2143" i="1"/>
  <c r="J2144" i="1"/>
  <c r="M2144" i="1"/>
  <c r="P2144" i="1"/>
  <c r="J2145" i="1"/>
  <c r="M2145" i="1"/>
  <c r="P2145" i="1"/>
  <c r="J2146" i="1"/>
  <c r="M2146" i="1"/>
  <c r="P2146" i="1"/>
  <c r="J2147" i="1"/>
  <c r="M2147" i="1"/>
  <c r="P2147" i="1"/>
  <c r="I2149" i="1"/>
  <c r="I2148" i="1"/>
  <c r="I2136" i="1"/>
  <c r="H2152" i="1"/>
  <c r="H2151" i="1"/>
  <c r="H2150" i="1"/>
  <c r="H2149" i="1"/>
  <c r="H2148" i="1"/>
  <c r="H2136" i="1"/>
  <c r="I2152" i="1"/>
  <c r="I2151" i="1"/>
  <c r="I2150" i="1"/>
  <c r="K2152" i="1"/>
  <c r="K2151" i="1"/>
  <c r="K2150" i="1"/>
  <c r="K2149" i="1"/>
  <c r="K2148" i="1"/>
  <c r="K2136" i="1"/>
  <c r="L2152" i="1"/>
  <c r="L2151" i="1"/>
  <c r="L2150" i="1"/>
  <c r="L2149" i="1"/>
  <c r="L2148" i="1"/>
  <c r="L2136" i="1"/>
  <c r="N2152" i="1"/>
  <c r="N2151" i="1"/>
  <c r="N2150" i="1"/>
  <c r="N2149" i="1"/>
  <c r="N2148" i="1"/>
  <c r="N2136" i="1"/>
  <c r="O2152" i="1"/>
  <c r="O2151" i="1"/>
  <c r="O2150" i="1"/>
  <c r="O2149" i="1"/>
  <c r="O2148" i="1"/>
  <c r="O2136" i="1"/>
  <c r="J2153" i="1"/>
  <c r="J2152" i="1"/>
  <c r="J2151" i="1"/>
  <c r="J2150" i="1"/>
  <c r="J2149" i="1"/>
  <c r="J2148" i="1"/>
  <c r="J2136" i="1"/>
  <c r="M2153" i="1"/>
  <c r="M2152" i="1"/>
  <c r="M2151" i="1"/>
  <c r="M2150" i="1"/>
  <c r="M2149" i="1"/>
  <c r="M2148" i="1"/>
  <c r="P2153" i="1"/>
  <c r="P2152" i="1"/>
  <c r="P2151" i="1"/>
  <c r="P2150" i="1"/>
  <c r="P2149" i="1"/>
  <c r="P2148" i="1"/>
  <c r="P2136" i="1"/>
  <c r="H2159" i="1"/>
  <c r="H2158" i="1"/>
  <c r="H2157" i="1"/>
  <c r="H2156" i="1"/>
  <c r="H2155" i="1"/>
  <c r="H2154" i="1"/>
  <c r="I2159" i="1"/>
  <c r="I2158" i="1"/>
  <c r="I2157" i="1"/>
  <c r="I2156" i="1"/>
  <c r="I2155" i="1"/>
  <c r="K2159" i="1"/>
  <c r="K2158" i="1"/>
  <c r="K2157" i="1"/>
  <c r="L2159" i="1"/>
  <c r="L2157" i="1"/>
  <c r="L2156" i="1"/>
  <c r="L2155" i="1"/>
  <c r="L2154" i="1"/>
  <c r="N2159" i="1"/>
  <c r="O2159" i="1"/>
  <c r="O2158" i="1"/>
  <c r="O2157" i="1"/>
  <c r="O2156" i="1"/>
  <c r="O2155" i="1"/>
  <c r="O2154" i="1"/>
  <c r="J2160" i="1"/>
  <c r="M2160" i="1"/>
  <c r="P2160" i="1"/>
  <c r="J2161" i="1"/>
  <c r="J2159" i="1"/>
  <c r="J2158" i="1"/>
  <c r="J2157" i="1"/>
  <c r="J2156" i="1"/>
  <c r="J2155" i="1"/>
  <c r="M2161" i="1"/>
  <c r="P2161" i="1"/>
  <c r="J2162" i="1"/>
  <c r="M2162" i="1"/>
  <c r="M2159" i="1"/>
  <c r="M2158" i="1"/>
  <c r="M2157" i="1"/>
  <c r="M2156" i="1"/>
  <c r="M2155" i="1"/>
  <c r="P2162" i="1"/>
  <c r="H2163" i="1"/>
  <c r="I2163" i="1"/>
  <c r="K2163" i="1"/>
  <c r="L2163" i="1"/>
  <c r="L2158" i="1"/>
  <c r="N2163" i="1"/>
  <c r="O2163" i="1"/>
  <c r="J2164" i="1"/>
  <c r="J2163" i="1"/>
  <c r="M2164" i="1"/>
  <c r="P2164" i="1"/>
  <c r="P2163" i="1"/>
  <c r="P2158" i="1"/>
  <c r="P2157" i="1"/>
  <c r="P2156" i="1"/>
  <c r="P2155" i="1"/>
  <c r="J2165" i="1"/>
  <c r="M2165" i="1"/>
  <c r="P2165" i="1"/>
  <c r="H2170" i="1"/>
  <c r="H2169" i="1"/>
  <c r="H2168" i="1"/>
  <c r="H2167" i="1"/>
  <c r="H2166" i="1"/>
  <c r="I2170" i="1"/>
  <c r="I2169" i="1"/>
  <c r="I2168" i="1"/>
  <c r="I2167" i="1"/>
  <c r="I2166" i="1"/>
  <c r="K2170" i="1"/>
  <c r="K2169" i="1"/>
  <c r="K2168" i="1"/>
  <c r="K2167" i="1"/>
  <c r="K2166" i="1"/>
  <c r="L2170" i="1"/>
  <c r="L2169" i="1"/>
  <c r="L2168" i="1"/>
  <c r="L2167" i="1"/>
  <c r="L2166" i="1"/>
  <c r="N2170" i="1"/>
  <c r="N2169" i="1"/>
  <c r="N2168" i="1"/>
  <c r="N2167" i="1"/>
  <c r="N2166" i="1"/>
  <c r="O2170" i="1"/>
  <c r="O2169" i="1"/>
  <c r="O2168" i="1"/>
  <c r="O2167" i="1"/>
  <c r="O2166" i="1"/>
  <c r="J2171" i="1"/>
  <c r="J2170" i="1"/>
  <c r="J2169" i="1"/>
  <c r="M2171" i="1"/>
  <c r="M2170" i="1"/>
  <c r="M2169" i="1"/>
  <c r="M2168" i="1"/>
  <c r="M2167" i="1"/>
  <c r="M2166" i="1"/>
  <c r="P2171" i="1"/>
  <c r="P2170" i="1"/>
  <c r="P2169" i="1"/>
  <c r="P2168" i="1"/>
  <c r="P2167" i="1"/>
  <c r="P2166" i="1"/>
  <c r="H2177" i="1"/>
  <c r="H2176" i="1"/>
  <c r="H2175" i="1"/>
  <c r="H2174" i="1"/>
  <c r="H2173" i="1"/>
  <c r="I2177" i="1"/>
  <c r="I2176" i="1"/>
  <c r="I2175" i="1"/>
  <c r="I2174" i="1"/>
  <c r="I2173" i="1"/>
  <c r="K2177" i="1"/>
  <c r="K2176" i="1"/>
  <c r="K2175" i="1"/>
  <c r="K2174" i="1"/>
  <c r="K2173" i="1"/>
  <c r="L2177" i="1"/>
  <c r="L2176" i="1"/>
  <c r="L2175" i="1"/>
  <c r="L2174" i="1"/>
  <c r="L2173" i="1"/>
  <c r="N2177" i="1"/>
  <c r="N2176" i="1"/>
  <c r="N2175" i="1"/>
  <c r="N2174" i="1"/>
  <c r="N2173" i="1"/>
  <c r="O2177" i="1"/>
  <c r="O2176" i="1"/>
  <c r="O2175" i="1"/>
  <c r="O2174" i="1"/>
  <c r="O2173" i="1"/>
  <c r="J2178" i="1"/>
  <c r="M2178" i="1"/>
  <c r="P2178" i="1"/>
  <c r="J2179" i="1"/>
  <c r="J2177" i="1"/>
  <c r="J2176" i="1"/>
  <c r="J2175" i="1"/>
  <c r="J2174" i="1"/>
  <c r="J2173" i="1"/>
  <c r="M2179" i="1"/>
  <c r="P2179" i="1"/>
  <c r="J2180" i="1"/>
  <c r="M2180" i="1"/>
  <c r="P2180" i="1"/>
  <c r="N2185" i="1"/>
  <c r="N2184" i="1"/>
  <c r="N2172" i="1"/>
  <c r="H2188" i="1"/>
  <c r="H2187" i="1"/>
  <c r="H2186" i="1"/>
  <c r="H2185" i="1"/>
  <c r="H2184" i="1"/>
  <c r="I2188" i="1"/>
  <c r="I2187" i="1"/>
  <c r="I2186" i="1"/>
  <c r="I2185" i="1"/>
  <c r="I2184" i="1"/>
  <c r="I2172" i="1"/>
  <c r="K2188" i="1"/>
  <c r="K2187" i="1"/>
  <c r="K2186" i="1"/>
  <c r="K2185" i="1"/>
  <c r="K2184" i="1"/>
  <c r="K2172" i="1"/>
  <c r="L2188" i="1"/>
  <c r="L2187" i="1"/>
  <c r="L2186" i="1"/>
  <c r="L2185" i="1"/>
  <c r="L2184" i="1"/>
  <c r="L2172" i="1"/>
  <c r="N2188" i="1"/>
  <c r="N2187" i="1"/>
  <c r="N2186" i="1"/>
  <c r="O2188" i="1"/>
  <c r="O2187" i="1"/>
  <c r="O2186" i="1"/>
  <c r="O2185" i="1"/>
  <c r="O2184" i="1"/>
  <c r="O2172" i="1"/>
  <c r="J2189" i="1"/>
  <c r="J2188" i="1"/>
  <c r="J2187" i="1"/>
  <c r="M2189" i="1"/>
  <c r="M2188" i="1"/>
  <c r="M2187" i="1"/>
  <c r="M2186" i="1"/>
  <c r="M2185" i="1"/>
  <c r="M2184" i="1"/>
  <c r="P2189" i="1"/>
  <c r="P2188" i="1"/>
  <c r="P2187" i="1"/>
  <c r="P2186" i="1"/>
  <c r="P2185" i="1"/>
  <c r="P2184" i="1"/>
  <c r="H2195" i="1"/>
  <c r="I2195" i="1"/>
  <c r="K2195" i="1"/>
  <c r="K2194" i="1"/>
  <c r="K2193" i="1"/>
  <c r="K2192" i="1"/>
  <c r="K2191" i="1"/>
  <c r="L2195" i="1"/>
  <c r="N2195" i="1"/>
  <c r="N2194" i="1"/>
  <c r="N2193" i="1"/>
  <c r="N2192" i="1"/>
  <c r="O2195" i="1"/>
  <c r="J2196" i="1"/>
  <c r="M2196" i="1"/>
  <c r="P2196" i="1"/>
  <c r="J2197" i="1"/>
  <c r="J2195" i="1"/>
  <c r="J2194" i="1"/>
  <c r="J2193" i="1"/>
  <c r="J2192" i="1"/>
  <c r="M2197" i="1"/>
  <c r="M2195" i="1"/>
  <c r="P2197" i="1"/>
  <c r="J2198" i="1"/>
  <c r="M2198" i="1"/>
  <c r="P2198" i="1"/>
  <c r="P2195" i="1"/>
  <c r="P2194" i="1"/>
  <c r="P2193" i="1"/>
  <c r="P2192" i="1"/>
  <c r="P2191" i="1"/>
  <c r="H2199" i="1"/>
  <c r="I2199" i="1"/>
  <c r="I2194" i="1"/>
  <c r="K2199" i="1"/>
  <c r="L2199" i="1"/>
  <c r="N2199" i="1"/>
  <c r="O2199" i="1"/>
  <c r="O2194" i="1"/>
  <c r="O2193" i="1"/>
  <c r="J2200" i="1"/>
  <c r="M2200" i="1"/>
  <c r="M2199" i="1"/>
  <c r="P2200" i="1"/>
  <c r="P2199" i="1"/>
  <c r="H2201" i="1"/>
  <c r="I2201" i="1"/>
  <c r="K2201" i="1"/>
  <c r="L2201" i="1"/>
  <c r="N2201" i="1"/>
  <c r="O2201" i="1"/>
  <c r="J2202" i="1"/>
  <c r="M2202" i="1"/>
  <c r="M2201" i="1"/>
  <c r="P2202" i="1"/>
  <c r="P2201" i="1"/>
  <c r="H2211" i="1"/>
  <c r="H2210" i="1"/>
  <c r="H2209" i="1"/>
  <c r="H2208" i="1"/>
  <c r="I2211" i="1"/>
  <c r="I2210" i="1"/>
  <c r="I2209" i="1"/>
  <c r="I2208" i="1"/>
  <c r="K2211" i="1"/>
  <c r="K2210" i="1"/>
  <c r="K2209" i="1"/>
  <c r="K2208" i="1"/>
  <c r="L2211" i="1"/>
  <c r="L2210" i="1"/>
  <c r="L2209" i="1"/>
  <c r="L2208" i="1"/>
  <c r="N2211" i="1"/>
  <c r="N2210" i="1"/>
  <c r="N2209" i="1"/>
  <c r="N2208" i="1"/>
  <c r="O2211" i="1"/>
  <c r="O2210" i="1"/>
  <c r="O2209" i="1"/>
  <c r="O2208" i="1"/>
  <c r="J2212" i="1"/>
  <c r="J2211" i="1"/>
  <c r="J2210" i="1"/>
  <c r="J2209" i="1"/>
  <c r="J2208" i="1"/>
  <c r="M2212" i="1"/>
  <c r="P2212" i="1"/>
  <c r="P2211" i="1"/>
  <c r="P2210" i="1"/>
  <c r="P2209" i="1"/>
  <c r="P2208" i="1"/>
  <c r="J2213" i="1"/>
  <c r="M2213" i="1"/>
  <c r="P2213" i="1"/>
  <c r="H2216" i="1"/>
  <c r="H2215" i="1"/>
  <c r="I2216" i="1"/>
  <c r="I2215" i="1"/>
  <c r="I2192" i="1"/>
  <c r="I2191" i="1"/>
  <c r="J2216" i="1"/>
  <c r="K2216" i="1"/>
  <c r="K2215" i="1"/>
  <c r="L2216" i="1"/>
  <c r="L2215" i="1"/>
  <c r="M2216" i="1"/>
  <c r="M2215" i="1"/>
  <c r="N2216" i="1"/>
  <c r="N2215" i="1"/>
  <c r="O2216" i="1"/>
  <c r="O2215" i="1"/>
  <c r="O2192" i="1"/>
  <c r="O2191" i="1"/>
  <c r="P2216" i="1"/>
  <c r="P2215" i="1"/>
  <c r="H2223" i="1"/>
  <c r="H2222" i="1"/>
  <c r="H2221" i="1"/>
  <c r="H2220" i="1"/>
  <c r="H2219" i="1"/>
  <c r="I2223" i="1"/>
  <c r="I2222" i="1"/>
  <c r="I2221" i="1"/>
  <c r="I2220" i="1"/>
  <c r="I2219" i="1"/>
  <c r="K2223" i="1"/>
  <c r="K2222" i="1"/>
  <c r="K2221" i="1"/>
  <c r="K2220" i="1"/>
  <c r="K2219" i="1"/>
  <c r="L2223" i="1"/>
  <c r="L2222" i="1"/>
  <c r="L2221" i="1"/>
  <c r="L2220" i="1"/>
  <c r="L2219" i="1"/>
  <c r="N2223" i="1"/>
  <c r="N2222" i="1"/>
  <c r="N2221" i="1"/>
  <c r="N2220" i="1"/>
  <c r="N2219" i="1"/>
  <c r="O2223" i="1"/>
  <c r="O2222" i="1"/>
  <c r="O2221" i="1"/>
  <c r="O2220" i="1"/>
  <c r="O2219" i="1"/>
  <c r="J2224" i="1"/>
  <c r="M2224" i="1"/>
  <c r="M2223" i="1"/>
  <c r="M2222" i="1"/>
  <c r="M2221" i="1"/>
  <c r="M2220" i="1"/>
  <c r="M2219" i="1"/>
  <c r="P2224" i="1"/>
  <c r="P2223" i="1"/>
  <c r="P2222" i="1"/>
  <c r="P2221" i="1"/>
  <c r="P2220" i="1"/>
  <c r="P2219" i="1"/>
  <c r="H2229" i="1"/>
  <c r="H2228" i="1"/>
  <c r="H2227" i="1"/>
  <c r="H2226" i="1"/>
  <c r="I2229" i="1"/>
  <c r="I2228" i="1"/>
  <c r="I2227" i="1"/>
  <c r="I2226" i="1"/>
  <c r="K2229" i="1"/>
  <c r="K2228" i="1"/>
  <c r="K2227" i="1"/>
  <c r="K2226" i="1"/>
  <c r="L2229" i="1"/>
  <c r="L2228" i="1"/>
  <c r="L2227" i="1"/>
  <c r="L2226" i="1"/>
  <c r="N2229" i="1"/>
  <c r="N2228" i="1"/>
  <c r="N2227" i="1"/>
  <c r="N2226" i="1"/>
  <c r="O2229" i="1"/>
  <c r="O2228" i="1"/>
  <c r="O2227" i="1"/>
  <c r="O2226" i="1"/>
  <c r="J2230" i="1"/>
  <c r="M2230" i="1"/>
  <c r="M2229" i="1"/>
  <c r="M2228" i="1"/>
  <c r="M2227" i="1"/>
  <c r="M2226" i="1"/>
  <c r="P2230" i="1"/>
  <c r="P2229" i="1"/>
  <c r="P2228" i="1"/>
  <c r="P2227" i="1"/>
  <c r="P2226" i="1"/>
  <c r="O2233" i="1"/>
  <c r="O2232" i="1"/>
  <c r="H2234" i="1"/>
  <c r="H2233" i="1"/>
  <c r="H2232" i="1"/>
  <c r="I2234" i="1"/>
  <c r="I2233" i="1"/>
  <c r="I2232" i="1"/>
  <c r="K2234" i="1"/>
  <c r="K2233" i="1"/>
  <c r="K2232" i="1"/>
  <c r="L2234" i="1"/>
  <c r="L2233" i="1"/>
  <c r="L2232" i="1"/>
  <c r="N2234" i="1"/>
  <c r="N2233" i="1"/>
  <c r="N2232" i="1"/>
  <c r="O2234" i="1"/>
  <c r="J2236" i="1"/>
  <c r="M2236" i="1"/>
  <c r="M2234" i="1"/>
  <c r="M2233" i="1"/>
  <c r="M2232" i="1"/>
  <c r="P2236" i="1"/>
  <c r="P2234" i="1"/>
  <c r="P2233" i="1"/>
  <c r="P2232" i="1"/>
  <c r="H2239" i="1"/>
  <c r="H2238" i="1"/>
  <c r="H2237" i="1"/>
  <c r="H2231" i="1"/>
  <c r="I2239" i="1"/>
  <c r="I2238" i="1"/>
  <c r="I2237" i="1"/>
  <c r="I2231" i="1"/>
  <c r="K2239" i="1"/>
  <c r="N2239" i="1"/>
  <c r="J2240" i="1"/>
  <c r="J2239" i="1"/>
  <c r="L2240" i="1"/>
  <c r="O2240" i="1"/>
  <c r="P2240" i="1"/>
  <c r="P2239" i="1"/>
  <c r="H2241" i="1"/>
  <c r="I2241" i="1"/>
  <c r="K2241" i="1"/>
  <c r="L2241" i="1"/>
  <c r="N2241" i="1"/>
  <c r="O2241" i="1"/>
  <c r="J2243" i="1"/>
  <c r="J2241" i="1"/>
  <c r="M2243" i="1"/>
  <c r="M2241" i="1"/>
  <c r="P2243" i="1"/>
  <c r="P2241" i="1"/>
  <c r="H2245" i="1"/>
  <c r="I2245" i="1"/>
  <c r="J2245" i="1"/>
  <c r="K2245" i="1"/>
  <c r="L2245" i="1"/>
  <c r="M2245" i="1"/>
  <c r="N2245" i="1"/>
  <c r="O2245" i="1"/>
  <c r="O2238" i="1"/>
  <c r="O2237" i="1"/>
  <c r="O2231" i="1"/>
  <c r="P2245" i="1"/>
  <c r="H2247" i="1"/>
  <c r="I2247" i="1"/>
  <c r="K2247" i="1"/>
  <c r="K2238" i="1"/>
  <c r="K2237" i="1"/>
  <c r="K2231" i="1"/>
  <c r="L2247" i="1"/>
  <c r="N2247" i="1"/>
  <c r="O2247" i="1"/>
  <c r="J2249" i="1"/>
  <c r="J2247" i="1"/>
  <c r="M2249" i="1"/>
  <c r="P2249" i="1"/>
  <c r="P2247" i="1"/>
  <c r="J2251" i="1"/>
  <c r="M2251" i="1"/>
  <c r="P2251" i="1"/>
  <c r="L2254" i="1"/>
  <c r="H2255" i="1"/>
  <c r="H2254" i="1"/>
  <c r="H2253" i="1"/>
  <c r="H2252" i="1"/>
  <c r="I2255" i="1"/>
  <c r="I2254" i="1"/>
  <c r="K2255" i="1"/>
  <c r="K2254" i="1"/>
  <c r="K2253" i="1"/>
  <c r="K2252" i="1"/>
  <c r="L2255" i="1"/>
  <c r="N2255" i="1"/>
  <c r="N2254" i="1"/>
  <c r="N2253" i="1"/>
  <c r="N2252" i="1"/>
  <c r="O2255" i="1"/>
  <c r="O2254" i="1"/>
  <c r="O2253" i="1"/>
  <c r="O2252" i="1"/>
  <c r="J2256" i="1"/>
  <c r="J2255" i="1"/>
  <c r="M2256" i="1"/>
  <c r="M2255" i="1"/>
  <c r="M2254" i="1"/>
  <c r="M2253" i="1"/>
  <c r="M2252" i="1"/>
  <c r="P2256" i="1"/>
  <c r="P2255" i="1"/>
  <c r="P2254" i="1"/>
  <c r="H2258" i="1"/>
  <c r="H2257" i="1"/>
  <c r="I2258" i="1"/>
  <c r="I2257" i="1"/>
  <c r="K2258" i="1"/>
  <c r="K2257" i="1"/>
  <c r="L2258" i="1"/>
  <c r="L2257" i="1"/>
  <c r="N2258" i="1"/>
  <c r="N2257" i="1"/>
  <c r="O2258" i="1"/>
  <c r="O2257" i="1"/>
  <c r="J2259" i="1"/>
  <c r="J2258" i="1"/>
  <c r="M2259" i="1"/>
  <c r="M2258" i="1"/>
  <c r="M2257" i="1"/>
  <c r="P2259" i="1"/>
  <c r="P2258" i="1"/>
  <c r="P2257" i="1"/>
  <c r="P2253" i="1"/>
  <c r="P2252" i="1"/>
  <c r="H2261" i="1"/>
  <c r="H2260" i="1"/>
  <c r="I2261" i="1"/>
  <c r="I2260" i="1"/>
  <c r="I2253" i="1"/>
  <c r="I2252" i="1"/>
  <c r="K2261" i="1"/>
  <c r="K2260" i="1"/>
  <c r="L2261" i="1"/>
  <c r="L2260" i="1"/>
  <c r="N2261" i="1"/>
  <c r="N2260" i="1"/>
  <c r="O2261" i="1"/>
  <c r="O2260" i="1"/>
  <c r="J2263" i="1"/>
  <c r="M2263" i="1"/>
  <c r="M2261" i="1"/>
  <c r="M2260" i="1"/>
  <c r="P2263" i="1"/>
  <c r="P2261" i="1"/>
  <c r="P2260" i="1"/>
  <c r="H2265" i="1"/>
  <c r="H2264" i="1"/>
  <c r="I2265" i="1"/>
  <c r="I2264" i="1"/>
  <c r="K2265" i="1"/>
  <c r="K2264" i="1"/>
  <c r="L2265" i="1"/>
  <c r="L2264" i="1"/>
  <c r="N2265" i="1"/>
  <c r="N2264" i="1"/>
  <c r="O2265" i="1"/>
  <c r="O2264" i="1"/>
  <c r="J2266" i="1"/>
  <c r="J2265" i="1"/>
  <c r="J2264" i="1"/>
  <c r="M2266" i="1"/>
  <c r="M2265" i="1"/>
  <c r="M2264" i="1"/>
  <c r="P2266" i="1"/>
  <c r="P2265" i="1"/>
  <c r="P2264" i="1"/>
  <c r="H2270" i="1"/>
  <c r="I2270" i="1"/>
  <c r="K2270" i="1"/>
  <c r="L2270" i="1"/>
  <c r="L2269" i="1"/>
  <c r="N2270" i="1"/>
  <c r="N2269" i="1"/>
  <c r="N2268" i="1"/>
  <c r="N2267" i="1"/>
  <c r="O2270" i="1"/>
  <c r="J2271" i="1"/>
  <c r="M2271" i="1"/>
  <c r="M2270" i="1"/>
  <c r="P2271" i="1"/>
  <c r="P2270" i="1"/>
  <c r="H2272" i="1"/>
  <c r="I2272" i="1"/>
  <c r="I2269" i="1"/>
  <c r="I2268" i="1"/>
  <c r="I2267" i="1"/>
  <c r="K2272" i="1"/>
  <c r="K2269" i="1"/>
  <c r="L2272" i="1"/>
  <c r="L2268" i="1"/>
  <c r="L2267" i="1"/>
  <c r="N2272" i="1"/>
  <c r="O2272" i="1"/>
  <c r="J2274" i="1"/>
  <c r="M2274" i="1"/>
  <c r="M2272" i="1"/>
  <c r="P2274" i="1"/>
  <c r="P2272" i="1"/>
  <c r="O2276" i="1"/>
  <c r="O2275" i="1"/>
  <c r="H2278" i="1"/>
  <c r="H2277" i="1"/>
  <c r="H2276" i="1"/>
  <c r="H2275" i="1"/>
  <c r="I2278" i="1"/>
  <c r="I2277" i="1"/>
  <c r="I2276" i="1"/>
  <c r="I2275" i="1"/>
  <c r="K2278" i="1"/>
  <c r="K2277" i="1"/>
  <c r="K2276" i="1"/>
  <c r="K2275" i="1"/>
  <c r="L2278" i="1"/>
  <c r="L2277" i="1"/>
  <c r="L2276" i="1"/>
  <c r="L2275" i="1"/>
  <c r="N2278" i="1"/>
  <c r="N2277" i="1"/>
  <c r="N2276" i="1"/>
  <c r="N2275" i="1"/>
  <c r="O2278" i="1"/>
  <c r="O2277" i="1"/>
  <c r="J2279" i="1"/>
  <c r="M2279" i="1"/>
  <c r="P2279" i="1"/>
  <c r="J2280" i="1"/>
  <c r="M2280" i="1"/>
  <c r="M2278" i="1"/>
  <c r="M2277" i="1"/>
  <c r="M2276" i="1"/>
  <c r="M2275" i="1"/>
  <c r="P2280" i="1"/>
  <c r="P2278" i="1"/>
  <c r="P2277" i="1"/>
  <c r="P2276" i="1"/>
  <c r="P2275" i="1"/>
  <c r="H2284" i="1"/>
  <c r="H2283" i="1"/>
  <c r="H2282" i="1"/>
  <c r="I2284" i="1"/>
  <c r="I2283" i="1"/>
  <c r="K2284" i="1"/>
  <c r="K2283" i="1"/>
  <c r="K2282" i="1"/>
  <c r="L2284" i="1"/>
  <c r="L2283" i="1"/>
  <c r="N2284" i="1"/>
  <c r="N2283" i="1"/>
  <c r="N2282" i="1"/>
  <c r="N2281" i="1"/>
  <c r="O2284" i="1"/>
  <c r="O2283" i="1"/>
  <c r="J2286" i="1"/>
  <c r="J2284" i="1"/>
  <c r="M2286" i="1"/>
  <c r="M2284" i="1"/>
  <c r="M2283" i="1"/>
  <c r="M2282" i="1"/>
  <c r="M2281" i="1"/>
  <c r="P2286" i="1"/>
  <c r="P2284" i="1"/>
  <c r="P2283" i="1"/>
  <c r="H2287" i="1"/>
  <c r="H2288" i="1"/>
  <c r="I2288" i="1"/>
  <c r="I2287" i="1"/>
  <c r="I2282" i="1"/>
  <c r="K2288" i="1"/>
  <c r="K2287" i="1"/>
  <c r="L2288" i="1"/>
  <c r="L2287" i="1"/>
  <c r="L2282" i="1"/>
  <c r="N2288" i="1"/>
  <c r="N2287" i="1"/>
  <c r="O2288" i="1"/>
  <c r="O2287" i="1"/>
  <c r="O2282" i="1"/>
  <c r="J2289" i="1"/>
  <c r="J2288" i="1"/>
  <c r="M2289" i="1"/>
  <c r="M2288" i="1"/>
  <c r="M2287" i="1"/>
  <c r="P2289" i="1"/>
  <c r="P2288" i="1"/>
  <c r="P2287" i="1"/>
  <c r="H2292" i="1"/>
  <c r="H2291" i="1"/>
  <c r="H2290" i="1"/>
  <c r="I2292" i="1"/>
  <c r="I2291" i="1"/>
  <c r="I2290" i="1"/>
  <c r="J2292" i="1"/>
  <c r="J2291" i="1"/>
  <c r="K2292" i="1"/>
  <c r="K2291" i="1"/>
  <c r="K2290" i="1"/>
  <c r="L2292" i="1"/>
  <c r="L2291" i="1"/>
  <c r="L2290" i="1"/>
  <c r="M2292" i="1"/>
  <c r="M2291" i="1"/>
  <c r="M2290" i="1"/>
  <c r="N2292" i="1"/>
  <c r="N2291" i="1"/>
  <c r="N2290" i="1"/>
  <c r="O2292" i="1"/>
  <c r="O2291" i="1"/>
  <c r="O2290" i="1"/>
  <c r="P2292" i="1"/>
  <c r="P2291" i="1"/>
  <c r="P2290" i="1"/>
  <c r="H2296" i="1"/>
  <c r="H2295" i="1"/>
  <c r="H2294" i="1"/>
  <c r="I2296" i="1"/>
  <c r="I2295" i="1"/>
  <c r="I2294" i="1"/>
  <c r="K2296" i="1"/>
  <c r="K2295" i="1"/>
  <c r="K2294" i="1"/>
  <c r="L2296" i="1"/>
  <c r="L2295" i="1"/>
  <c r="L2294" i="1"/>
  <c r="M2295" i="1"/>
  <c r="M2294" i="1"/>
  <c r="N2296" i="1"/>
  <c r="N2295" i="1"/>
  <c r="N2294" i="1"/>
  <c r="O2296" i="1"/>
  <c r="O2295" i="1"/>
  <c r="O2294" i="1"/>
  <c r="J2297" i="1"/>
  <c r="M2297" i="1"/>
  <c r="M2296" i="1"/>
  <c r="P2297" i="1"/>
  <c r="P2296" i="1"/>
  <c r="P2295" i="1"/>
  <c r="P2294" i="1"/>
  <c r="H2299" i="1"/>
  <c r="H2298" i="1"/>
  <c r="H2300" i="1"/>
  <c r="I2300" i="1"/>
  <c r="I2299" i="1"/>
  <c r="K2300" i="1"/>
  <c r="K2299" i="1"/>
  <c r="L2300" i="1"/>
  <c r="L2299" i="1"/>
  <c r="N2300" i="1"/>
  <c r="N2299" i="1"/>
  <c r="N2298" i="1"/>
  <c r="O2300" i="1"/>
  <c r="O2299" i="1"/>
  <c r="O2298" i="1"/>
  <c r="J2301" i="1"/>
  <c r="J2300" i="1"/>
  <c r="J2299" i="1"/>
  <c r="M2301" i="1"/>
  <c r="M2300" i="1"/>
  <c r="M2299" i="1"/>
  <c r="M2298" i="1"/>
  <c r="P2301" i="1"/>
  <c r="P2300" i="1"/>
  <c r="P2299" i="1"/>
  <c r="H2303" i="1"/>
  <c r="H2302" i="1"/>
  <c r="I2303" i="1"/>
  <c r="K2303" i="1"/>
  <c r="K2302" i="1"/>
  <c r="L2303" i="1"/>
  <c r="L2302" i="1"/>
  <c r="N2303" i="1"/>
  <c r="O2303" i="1"/>
  <c r="J2304" i="1"/>
  <c r="J2303" i="1"/>
  <c r="M2304" i="1"/>
  <c r="M2303" i="1"/>
  <c r="P2304" i="1"/>
  <c r="P2303" i="1"/>
  <c r="H2305" i="1"/>
  <c r="I2305" i="1"/>
  <c r="I2302" i="1"/>
  <c r="K2305" i="1"/>
  <c r="L2305" i="1"/>
  <c r="N2305" i="1"/>
  <c r="N2302" i="1"/>
  <c r="O2305" i="1"/>
  <c r="J2306" i="1"/>
  <c r="J2305" i="1"/>
  <c r="J2302" i="1"/>
  <c r="J2298" i="1"/>
  <c r="M2306" i="1"/>
  <c r="M2305" i="1"/>
  <c r="M2302" i="1"/>
  <c r="P2306" i="1"/>
  <c r="P2305" i="1"/>
  <c r="H2310" i="1"/>
  <c r="H2309" i="1"/>
  <c r="H2311" i="1"/>
  <c r="I2311" i="1"/>
  <c r="I2310" i="1"/>
  <c r="I2309" i="1"/>
  <c r="I2308" i="1"/>
  <c r="I2307" i="1"/>
  <c r="K2311" i="1"/>
  <c r="K2310" i="1"/>
  <c r="K2309" i="1"/>
  <c r="K2308" i="1"/>
  <c r="K2307" i="1"/>
  <c r="L2311" i="1"/>
  <c r="L2310" i="1"/>
  <c r="L2309" i="1"/>
  <c r="N2311" i="1"/>
  <c r="N2310" i="1"/>
  <c r="N2309" i="1"/>
  <c r="N2308" i="1"/>
  <c r="N2307" i="1"/>
  <c r="O2311" i="1"/>
  <c r="O2310" i="1"/>
  <c r="O2309" i="1"/>
  <c r="O2308" i="1"/>
  <c r="O2307" i="1"/>
  <c r="J2312" i="1"/>
  <c r="J2311" i="1"/>
  <c r="J2310" i="1"/>
  <c r="J2309" i="1"/>
  <c r="M2312" i="1"/>
  <c r="M2311" i="1"/>
  <c r="M2310" i="1"/>
  <c r="M2309" i="1"/>
  <c r="P2312" i="1"/>
  <c r="P2311" i="1"/>
  <c r="P2310" i="1"/>
  <c r="P2309" i="1"/>
  <c r="H2315" i="1"/>
  <c r="H2314" i="1"/>
  <c r="I2315" i="1"/>
  <c r="I2314" i="1"/>
  <c r="I2313" i="1"/>
  <c r="K2315" i="1"/>
  <c r="K2314" i="1"/>
  <c r="K2313" i="1"/>
  <c r="L2315" i="1"/>
  <c r="L2314" i="1"/>
  <c r="L2313" i="1"/>
  <c r="N2315" i="1"/>
  <c r="N2314" i="1"/>
  <c r="N2313" i="1"/>
  <c r="O2315" i="1"/>
  <c r="O2314" i="1"/>
  <c r="O2313" i="1"/>
  <c r="J2316" i="1"/>
  <c r="M2316" i="1"/>
  <c r="M2315" i="1"/>
  <c r="M2314" i="1"/>
  <c r="M2313" i="1"/>
  <c r="P2316" i="1"/>
  <c r="P2315" i="1"/>
  <c r="P2314" i="1"/>
  <c r="H2317" i="1"/>
  <c r="I2317" i="1"/>
  <c r="K2317" i="1"/>
  <c r="L2317" i="1"/>
  <c r="N2317" i="1"/>
  <c r="O2317" i="1"/>
  <c r="J2318" i="1"/>
  <c r="M2318" i="1"/>
  <c r="M2317" i="1"/>
  <c r="P2318" i="1"/>
  <c r="P2317" i="1"/>
  <c r="I2322" i="1"/>
  <c r="I2321" i="1"/>
  <c r="I2320" i="1"/>
  <c r="I2319" i="1"/>
  <c r="L2322" i="1"/>
  <c r="L2321" i="1"/>
  <c r="L2320" i="1"/>
  <c r="L2319" i="1"/>
  <c r="O2322" i="1"/>
  <c r="O2321" i="1"/>
  <c r="O2320" i="1"/>
  <c r="O2319" i="1"/>
  <c r="P2322" i="1"/>
  <c r="P2321" i="1"/>
  <c r="P2320" i="1"/>
  <c r="P2319" i="1"/>
  <c r="J2323" i="1"/>
  <c r="M2323" i="1"/>
  <c r="M2322" i="1"/>
  <c r="M2321" i="1"/>
  <c r="M2320" i="1"/>
  <c r="M2319" i="1"/>
  <c r="P2323" i="1"/>
  <c r="O2327" i="1"/>
  <c r="O2326" i="1"/>
  <c r="O2325" i="1"/>
  <c r="H2328" i="1"/>
  <c r="H2327" i="1"/>
  <c r="H2326" i="1"/>
  <c r="H2325" i="1"/>
  <c r="I2328" i="1"/>
  <c r="I2327" i="1"/>
  <c r="I2326" i="1"/>
  <c r="I2325" i="1"/>
  <c r="I2324" i="1"/>
  <c r="K2328" i="1"/>
  <c r="K2327" i="1"/>
  <c r="K2326" i="1"/>
  <c r="K2325" i="1"/>
  <c r="L2328" i="1"/>
  <c r="L2327" i="1"/>
  <c r="L2326" i="1"/>
  <c r="L2325" i="1"/>
  <c r="L2324" i="1"/>
  <c r="N2328" i="1"/>
  <c r="N2327" i="1"/>
  <c r="N2326" i="1"/>
  <c r="N2325" i="1"/>
  <c r="N2324" i="1"/>
  <c r="O2328" i="1"/>
  <c r="J2329" i="1"/>
  <c r="J2328" i="1"/>
  <c r="J2327" i="1"/>
  <c r="J2326" i="1"/>
  <c r="J2325" i="1"/>
  <c r="M2329" i="1"/>
  <c r="M2328" i="1"/>
  <c r="M2327" i="1"/>
  <c r="M2326" i="1"/>
  <c r="M2325" i="1"/>
  <c r="P2329" i="1"/>
  <c r="P2328" i="1"/>
  <c r="P2327" i="1"/>
  <c r="P2326" i="1"/>
  <c r="P2325" i="1"/>
  <c r="H2330" i="1"/>
  <c r="H2333" i="1"/>
  <c r="H2332" i="1"/>
  <c r="H2331" i="1"/>
  <c r="I2333" i="1"/>
  <c r="I2331" i="1"/>
  <c r="I2330" i="1"/>
  <c r="K2333" i="1"/>
  <c r="L2333" i="1"/>
  <c r="L2332" i="1"/>
  <c r="L2331" i="1"/>
  <c r="L2330" i="1"/>
  <c r="N2333" i="1"/>
  <c r="O2333" i="1"/>
  <c r="O2332" i="1"/>
  <c r="O2331" i="1"/>
  <c r="O2330" i="1"/>
  <c r="J2334" i="1"/>
  <c r="J2333" i="1"/>
  <c r="M2334" i="1"/>
  <c r="M2333" i="1"/>
  <c r="M2332" i="1"/>
  <c r="M2331" i="1"/>
  <c r="M2330" i="1"/>
  <c r="P2334" i="1"/>
  <c r="P2333" i="1"/>
  <c r="P2332" i="1"/>
  <c r="P2331" i="1"/>
  <c r="P2330" i="1"/>
  <c r="H2335" i="1"/>
  <c r="I2335" i="1"/>
  <c r="I2332" i="1"/>
  <c r="K2335" i="1"/>
  <c r="K2332" i="1"/>
  <c r="K2331" i="1"/>
  <c r="K2330" i="1"/>
  <c r="K2324" i="1"/>
  <c r="L2335" i="1"/>
  <c r="N2335" i="1"/>
  <c r="O2335" i="1"/>
  <c r="J2336" i="1"/>
  <c r="J2335" i="1"/>
  <c r="J2332" i="1"/>
  <c r="J2331" i="1"/>
  <c r="J2330" i="1"/>
  <c r="M2336" i="1"/>
  <c r="M2335" i="1"/>
  <c r="P2336" i="1"/>
  <c r="P2335" i="1"/>
  <c r="H2340" i="1"/>
  <c r="I2340" i="1"/>
  <c r="I2337" i="1"/>
  <c r="K2340" i="1"/>
  <c r="K2337" i="1"/>
  <c r="L2340" i="1"/>
  <c r="L2337" i="1"/>
  <c r="N2340" i="1"/>
  <c r="N2339" i="1"/>
  <c r="N2338" i="1"/>
  <c r="O2340" i="1"/>
  <c r="O2337" i="1"/>
  <c r="O2339" i="1"/>
  <c r="O2338" i="1"/>
  <c r="J2341" i="1"/>
  <c r="M2341" i="1"/>
  <c r="M2340" i="1"/>
  <c r="P2341" i="1"/>
  <c r="J2342" i="1"/>
  <c r="J2340" i="1"/>
  <c r="M2342" i="1"/>
  <c r="P2342" i="1"/>
  <c r="L2349" i="1"/>
  <c r="L2348" i="1"/>
  <c r="L2347" i="1"/>
  <c r="H2350" i="1"/>
  <c r="H2349" i="1"/>
  <c r="H2348" i="1"/>
  <c r="H2347" i="1"/>
  <c r="I2350" i="1"/>
  <c r="I2349" i="1"/>
  <c r="I2348" i="1"/>
  <c r="I2347" i="1"/>
  <c r="I2346" i="1"/>
  <c r="K2350" i="1"/>
  <c r="K2349" i="1"/>
  <c r="K2348" i="1"/>
  <c r="K2347" i="1"/>
  <c r="L2350" i="1"/>
  <c r="N2350" i="1"/>
  <c r="N2349" i="1"/>
  <c r="N2348" i="1"/>
  <c r="N2347" i="1"/>
  <c r="O2350" i="1"/>
  <c r="O2349" i="1"/>
  <c r="O2348" i="1"/>
  <c r="O2347" i="1"/>
  <c r="J2351" i="1"/>
  <c r="M2351" i="1"/>
  <c r="P2351" i="1"/>
  <c r="J2352" i="1"/>
  <c r="M2352" i="1"/>
  <c r="P2352" i="1"/>
  <c r="J2353" i="1"/>
  <c r="M2353" i="1"/>
  <c r="M2350" i="1"/>
  <c r="M2349" i="1"/>
  <c r="M2348" i="1"/>
  <c r="M2347" i="1"/>
  <c r="P2353" i="1"/>
  <c r="J2354" i="1"/>
  <c r="M2354" i="1"/>
  <c r="P2354" i="1"/>
  <c r="I2358" i="1"/>
  <c r="I2357" i="1"/>
  <c r="I2356" i="1"/>
  <c r="I2355" i="1"/>
  <c r="H2359" i="1"/>
  <c r="H2358" i="1"/>
  <c r="H2357" i="1"/>
  <c r="H2356" i="1"/>
  <c r="H2355" i="1"/>
  <c r="I2359" i="1"/>
  <c r="K2359" i="1"/>
  <c r="K2358" i="1"/>
  <c r="K2357" i="1"/>
  <c r="K2356" i="1"/>
  <c r="K2355" i="1"/>
  <c r="L2359" i="1"/>
  <c r="L2358" i="1"/>
  <c r="L2357" i="1"/>
  <c r="L2356" i="1"/>
  <c r="L2355" i="1"/>
  <c r="L2346" i="1"/>
  <c r="N2359" i="1"/>
  <c r="N2358" i="1"/>
  <c r="N2357" i="1"/>
  <c r="N2356" i="1"/>
  <c r="N2355" i="1"/>
  <c r="N2346" i="1"/>
  <c r="O2359" i="1"/>
  <c r="O2358" i="1"/>
  <c r="O2357" i="1"/>
  <c r="O2356" i="1"/>
  <c r="O2355" i="1"/>
  <c r="O2346" i="1"/>
  <c r="J2360" i="1"/>
  <c r="J2359" i="1"/>
  <c r="J2358" i="1"/>
  <c r="M2360" i="1"/>
  <c r="M2359" i="1"/>
  <c r="M2358" i="1"/>
  <c r="M2357" i="1"/>
  <c r="M2356" i="1"/>
  <c r="M2355" i="1"/>
  <c r="P2360" i="1"/>
  <c r="P2359" i="1"/>
  <c r="P2358" i="1"/>
  <c r="P2357" i="1"/>
  <c r="P2356" i="1"/>
  <c r="P2355" i="1"/>
  <c r="H2365" i="1"/>
  <c r="H2364" i="1"/>
  <c r="H2363" i="1"/>
  <c r="H2362" i="1"/>
  <c r="I2365" i="1"/>
  <c r="I2364" i="1"/>
  <c r="I2363" i="1"/>
  <c r="I2362" i="1"/>
  <c r="K2365" i="1"/>
  <c r="K2364" i="1"/>
  <c r="K2363" i="1"/>
  <c r="K2362" i="1"/>
  <c r="L2365" i="1"/>
  <c r="L2364" i="1"/>
  <c r="L2363" i="1"/>
  <c r="L2362" i="1"/>
  <c r="L2361" i="1"/>
  <c r="N2365" i="1"/>
  <c r="N2364" i="1"/>
  <c r="N2363" i="1"/>
  <c r="N2362" i="1"/>
  <c r="N2361" i="1"/>
  <c r="O2365" i="1"/>
  <c r="O2364" i="1"/>
  <c r="O2363" i="1"/>
  <c r="O2362" i="1"/>
  <c r="O2361" i="1"/>
  <c r="J2366" i="1"/>
  <c r="M2366" i="1"/>
  <c r="P2366" i="1"/>
  <c r="J2367" i="1"/>
  <c r="M2367" i="1"/>
  <c r="P2367" i="1"/>
  <c r="P2365" i="1"/>
  <c r="P2364" i="1"/>
  <c r="P2363" i="1"/>
  <c r="P2362" i="1"/>
  <c r="J2368" i="1"/>
  <c r="J2365" i="1"/>
  <c r="J2364" i="1"/>
  <c r="J2363" i="1"/>
  <c r="J2362" i="1"/>
  <c r="J2361" i="1"/>
  <c r="M2368" i="1"/>
  <c r="P2368" i="1"/>
  <c r="O2371" i="1"/>
  <c r="O2370" i="1"/>
  <c r="O2369" i="1"/>
  <c r="H2373" i="1"/>
  <c r="H2372" i="1"/>
  <c r="H2371" i="1"/>
  <c r="H2370" i="1"/>
  <c r="H2369" i="1"/>
  <c r="H2361" i="1"/>
  <c r="I2373" i="1"/>
  <c r="I2372" i="1"/>
  <c r="I2371" i="1"/>
  <c r="I2370" i="1"/>
  <c r="I2369" i="1"/>
  <c r="I2361" i="1"/>
  <c r="K2373" i="1"/>
  <c r="K2372" i="1"/>
  <c r="K2371" i="1"/>
  <c r="K2370" i="1"/>
  <c r="K2369" i="1"/>
  <c r="L2373" i="1"/>
  <c r="L2372" i="1"/>
  <c r="L2371" i="1"/>
  <c r="L2370" i="1"/>
  <c r="L2369" i="1"/>
  <c r="N2373" i="1"/>
  <c r="N2372" i="1"/>
  <c r="N2371" i="1"/>
  <c r="N2370" i="1"/>
  <c r="N2369" i="1"/>
  <c r="O2373" i="1"/>
  <c r="O2372" i="1"/>
  <c r="P2373" i="1"/>
  <c r="P2372" i="1"/>
  <c r="P2371" i="1"/>
  <c r="P2370" i="1"/>
  <c r="P2369" i="1"/>
  <c r="J2374" i="1"/>
  <c r="J2373" i="1"/>
  <c r="J2372" i="1"/>
  <c r="M2374" i="1"/>
  <c r="M2373" i="1"/>
  <c r="M2372" i="1"/>
  <c r="M2371" i="1"/>
  <c r="M2370" i="1"/>
  <c r="M2369" i="1"/>
  <c r="P2374" i="1"/>
  <c r="H2377" i="1"/>
  <c r="H2376" i="1"/>
  <c r="I2377" i="1"/>
  <c r="I2376" i="1"/>
  <c r="K2377" i="1"/>
  <c r="K2376" i="1"/>
  <c r="L2377" i="1"/>
  <c r="L2376" i="1"/>
  <c r="N2377" i="1"/>
  <c r="N2376" i="1"/>
  <c r="O2377" i="1"/>
  <c r="O2376" i="1"/>
  <c r="O2375" i="1"/>
  <c r="H2380" i="1"/>
  <c r="H2379" i="1"/>
  <c r="H2378" i="1"/>
  <c r="I2380" i="1"/>
  <c r="I2379" i="1"/>
  <c r="I2378" i="1"/>
  <c r="K2380" i="1"/>
  <c r="K2379" i="1"/>
  <c r="K2378" i="1"/>
  <c r="L2380" i="1"/>
  <c r="L2379" i="1"/>
  <c r="L2378" i="1"/>
  <c r="N2380" i="1"/>
  <c r="N2379" i="1"/>
  <c r="N2378" i="1"/>
  <c r="O2380" i="1"/>
  <c r="O2379" i="1"/>
  <c r="O2378" i="1"/>
  <c r="J2381" i="1"/>
  <c r="J2380" i="1"/>
  <c r="J2379" i="1"/>
  <c r="J2378" i="1"/>
  <c r="M2381" i="1"/>
  <c r="P2381" i="1"/>
  <c r="P2377" i="1"/>
  <c r="P2376" i="1"/>
  <c r="P2375" i="1"/>
  <c r="H2385" i="1"/>
  <c r="H2384" i="1"/>
  <c r="H2383" i="1"/>
  <c r="I2385" i="1"/>
  <c r="I2384" i="1"/>
  <c r="I2383" i="1"/>
  <c r="K2385" i="1"/>
  <c r="K2384" i="1"/>
  <c r="K2383" i="1"/>
  <c r="L2385" i="1"/>
  <c r="L2384" i="1"/>
  <c r="L2383" i="1"/>
  <c r="N2385" i="1"/>
  <c r="N2384" i="1"/>
  <c r="N2383" i="1"/>
  <c r="O2385" i="1"/>
  <c r="O2384" i="1"/>
  <c r="O2383" i="1"/>
  <c r="J2386" i="1"/>
  <c r="J2385" i="1"/>
  <c r="J2384" i="1"/>
  <c r="J2383" i="1"/>
  <c r="M2386" i="1"/>
  <c r="P2386" i="1"/>
  <c r="J2387" i="1"/>
  <c r="M2387" i="1"/>
  <c r="M2385" i="1"/>
  <c r="M2384" i="1"/>
  <c r="M2383" i="1"/>
  <c r="P2387" i="1"/>
  <c r="J2388" i="1"/>
  <c r="M2388" i="1"/>
  <c r="P2388" i="1"/>
  <c r="P2385" i="1"/>
  <c r="P2384" i="1"/>
  <c r="P2383" i="1"/>
  <c r="H2392" i="1"/>
  <c r="I2392" i="1"/>
  <c r="K2392" i="1"/>
  <c r="K2391" i="1"/>
  <c r="K2390" i="1"/>
  <c r="K2389" i="1"/>
  <c r="K2382" i="1"/>
  <c r="K2375" i="1"/>
  <c r="L2392" i="1"/>
  <c r="L2391" i="1"/>
  <c r="N2392" i="1"/>
  <c r="O2392" i="1"/>
  <c r="J2393" i="1"/>
  <c r="J2392" i="1"/>
  <c r="M2393" i="1"/>
  <c r="P2393" i="1"/>
  <c r="J2394" i="1"/>
  <c r="M2394" i="1"/>
  <c r="P2394" i="1"/>
  <c r="P2392" i="1"/>
  <c r="P2391" i="1"/>
  <c r="P2390" i="1"/>
  <c r="P2389" i="1"/>
  <c r="P2382" i="1"/>
  <c r="H2395" i="1"/>
  <c r="I2395" i="1"/>
  <c r="J2395" i="1"/>
  <c r="K2395" i="1"/>
  <c r="L2395" i="1"/>
  <c r="M2395" i="1"/>
  <c r="N2395" i="1"/>
  <c r="O2395" i="1"/>
  <c r="P2395" i="1"/>
  <c r="H2397" i="1"/>
  <c r="I2397" i="1"/>
  <c r="K2397" i="1"/>
  <c r="L2397" i="1"/>
  <c r="N2397" i="1"/>
  <c r="N2391" i="1"/>
  <c r="O2397" i="1"/>
  <c r="J2398" i="1"/>
  <c r="M2398" i="1"/>
  <c r="M2397" i="1"/>
  <c r="J2399" i="1"/>
  <c r="M2399" i="1"/>
  <c r="P2399" i="1"/>
  <c r="P2397" i="1"/>
  <c r="J2400" i="1"/>
  <c r="J2397" i="1"/>
  <c r="H2405" i="1"/>
  <c r="I2405" i="1"/>
  <c r="K2405" i="1"/>
  <c r="L2405" i="1"/>
  <c r="N2405" i="1"/>
  <c r="O2405" i="1"/>
  <c r="J2406" i="1"/>
  <c r="J2407" i="1"/>
  <c r="M2407" i="1"/>
  <c r="P2407" i="1"/>
  <c r="J2408" i="1"/>
  <c r="J2409" i="1"/>
  <c r="M2409" i="1"/>
  <c r="M2405" i="1"/>
  <c r="P2409" i="1"/>
  <c r="J2410" i="1"/>
  <c r="H2411" i="1"/>
  <c r="H2391" i="1"/>
  <c r="I2411" i="1"/>
  <c r="K2411" i="1"/>
  <c r="L2411" i="1"/>
  <c r="J2413" i="1"/>
  <c r="J2411" i="1"/>
  <c r="J2414" i="1"/>
  <c r="H2417" i="1"/>
  <c r="I2417" i="1"/>
  <c r="J2417" i="1"/>
  <c r="K2417" i="1"/>
  <c r="L2417" i="1"/>
  <c r="M2417" i="1"/>
  <c r="N2417" i="1"/>
  <c r="O2417" i="1"/>
  <c r="P2417" i="1"/>
  <c r="H2421" i="1"/>
  <c r="H2416" i="1"/>
  <c r="I2421" i="1"/>
  <c r="K2421" i="1"/>
  <c r="K2416" i="1"/>
  <c r="L2421" i="1"/>
  <c r="L2416" i="1"/>
  <c r="N2421" i="1"/>
  <c r="O2421" i="1"/>
  <c r="O2416" i="1"/>
  <c r="J2422" i="1"/>
  <c r="J2421" i="1"/>
  <c r="M2422" i="1"/>
  <c r="M2421" i="1"/>
  <c r="P2422" i="1"/>
  <c r="P2421" i="1"/>
  <c r="H2423" i="1"/>
  <c r="I2423" i="1"/>
  <c r="I2416" i="1"/>
  <c r="K2423" i="1"/>
  <c r="L2423" i="1"/>
  <c r="N2423" i="1"/>
  <c r="O2423" i="1"/>
  <c r="J2424" i="1"/>
  <c r="M2424" i="1"/>
  <c r="P2424" i="1"/>
  <c r="J2425" i="1"/>
  <c r="M2425" i="1"/>
  <c r="M2423" i="1"/>
  <c r="P2425" i="1"/>
  <c r="P2423" i="1"/>
  <c r="J2426" i="1"/>
  <c r="J2423" i="1"/>
  <c r="J2416" i="1"/>
  <c r="M2426" i="1"/>
  <c r="P2426" i="1"/>
  <c r="H2430" i="1"/>
  <c r="H2429" i="1"/>
  <c r="H2428" i="1"/>
  <c r="I2430" i="1"/>
  <c r="I2429" i="1"/>
  <c r="I2428" i="1"/>
  <c r="I2427" i="1"/>
  <c r="K2430" i="1"/>
  <c r="K2429" i="1"/>
  <c r="K2428" i="1"/>
  <c r="K2427" i="1"/>
  <c r="L2430" i="1"/>
  <c r="L2429" i="1"/>
  <c r="L2428" i="1"/>
  <c r="L2427" i="1"/>
  <c r="J2432" i="1"/>
  <c r="H2434" i="1"/>
  <c r="H2433" i="1"/>
  <c r="H2427" i="1"/>
  <c r="I2434" i="1"/>
  <c r="I2433" i="1"/>
  <c r="K2434" i="1"/>
  <c r="K2433" i="1"/>
  <c r="L2434" i="1"/>
  <c r="L2433" i="1"/>
  <c r="J2435" i="1"/>
  <c r="J2434" i="1"/>
  <c r="H2441" i="1"/>
  <c r="H2440" i="1"/>
  <c r="H2439" i="1"/>
  <c r="H2438" i="1"/>
  <c r="H2437" i="1"/>
  <c r="I2441" i="1"/>
  <c r="I2440" i="1"/>
  <c r="I2439" i="1"/>
  <c r="I2438" i="1"/>
  <c r="I2437" i="1"/>
  <c r="K2441" i="1"/>
  <c r="K2440" i="1"/>
  <c r="K2439" i="1"/>
  <c r="K2438" i="1"/>
  <c r="K2437" i="1"/>
  <c r="L2441" i="1"/>
  <c r="L2440" i="1"/>
  <c r="L2439" i="1"/>
  <c r="L2438" i="1"/>
  <c r="L2437" i="1"/>
  <c r="N2441" i="1"/>
  <c r="N2440" i="1"/>
  <c r="N2439" i="1"/>
  <c r="N2438" i="1"/>
  <c r="N2437" i="1"/>
  <c r="O2441" i="1"/>
  <c r="O2440" i="1"/>
  <c r="O2439" i="1"/>
  <c r="O2438" i="1"/>
  <c r="O2437" i="1"/>
  <c r="J2442" i="1"/>
  <c r="M2442" i="1"/>
  <c r="P2442" i="1"/>
  <c r="J2443" i="1"/>
  <c r="M2443" i="1"/>
  <c r="M2441" i="1"/>
  <c r="M2440" i="1"/>
  <c r="M2439" i="1"/>
  <c r="M2438" i="1"/>
  <c r="M2437" i="1"/>
  <c r="P2443" i="1"/>
  <c r="J2444" i="1"/>
  <c r="M2444" i="1"/>
  <c r="P2444" i="1"/>
  <c r="P2441" i="1"/>
  <c r="P2440" i="1"/>
  <c r="P2439" i="1"/>
  <c r="P2438" i="1"/>
  <c r="P2437" i="1"/>
  <c r="N2448" i="1"/>
  <c r="N2447" i="1"/>
  <c r="N2446" i="1"/>
  <c r="N2445" i="1"/>
  <c r="H2449" i="1"/>
  <c r="H2448" i="1"/>
  <c r="H2447" i="1"/>
  <c r="H2446" i="1"/>
  <c r="H2445" i="1"/>
  <c r="I2449" i="1"/>
  <c r="I2448" i="1"/>
  <c r="I2447" i="1"/>
  <c r="I2446" i="1"/>
  <c r="I2445" i="1"/>
  <c r="I2436" i="1"/>
  <c r="K2449" i="1"/>
  <c r="K2448" i="1"/>
  <c r="K2447" i="1"/>
  <c r="K2446" i="1"/>
  <c r="K2445" i="1"/>
  <c r="K2436" i="1"/>
  <c r="L2449" i="1"/>
  <c r="L2448" i="1"/>
  <c r="L2447" i="1"/>
  <c r="L2446" i="1"/>
  <c r="L2445" i="1"/>
  <c r="N2449" i="1"/>
  <c r="O2449" i="1"/>
  <c r="O2448" i="1"/>
  <c r="O2447" i="1"/>
  <c r="O2446" i="1"/>
  <c r="O2445" i="1"/>
  <c r="O2436" i="1"/>
  <c r="J2450" i="1"/>
  <c r="M2450" i="1"/>
  <c r="M2449" i="1"/>
  <c r="M2448" i="1"/>
  <c r="M2447" i="1"/>
  <c r="M2446" i="1"/>
  <c r="M2445" i="1"/>
  <c r="M2436" i="1"/>
  <c r="P2450" i="1"/>
  <c r="P2449" i="1"/>
  <c r="P2448" i="1"/>
  <c r="P2447" i="1"/>
  <c r="P2446" i="1"/>
  <c r="P2445" i="1"/>
  <c r="H2456" i="1"/>
  <c r="I2456" i="1"/>
  <c r="K2456" i="1"/>
  <c r="L2456" i="1"/>
  <c r="N2456" i="1"/>
  <c r="O2456" i="1"/>
  <c r="J2457" i="1"/>
  <c r="M2457" i="1"/>
  <c r="P2457" i="1"/>
  <c r="J2458" i="1"/>
  <c r="M2458" i="1"/>
  <c r="P2458" i="1"/>
  <c r="P2456" i="1"/>
  <c r="J2459" i="1"/>
  <c r="M2459" i="1"/>
  <c r="M2456" i="1"/>
  <c r="M2455" i="1"/>
  <c r="M2454" i="1"/>
  <c r="M2453" i="1"/>
  <c r="M2452" i="1"/>
  <c r="P2459" i="1"/>
  <c r="H2460" i="1"/>
  <c r="I2460" i="1"/>
  <c r="I2455" i="1"/>
  <c r="I2454" i="1"/>
  <c r="I2453" i="1"/>
  <c r="I2452" i="1"/>
  <c r="K2460" i="1"/>
  <c r="L2460" i="1"/>
  <c r="N2460" i="1"/>
  <c r="O2460" i="1"/>
  <c r="O2455" i="1"/>
  <c r="J2461" i="1"/>
  <c r="J2460" i="1"/>
  <c r="M2461" i="1"/>
  <c r="M2460" i="1"/>
  <c r="P2461" i="1"/>
  <c r="P2460" i="1"/>
  <c r="P2455" i="1"/>
  <c r="P2454" i="1"/>
  <c r="P2453" i="1"/>
  <c r="P2452" i="1"/>
  <c r="H2462" i="1"/>
  <c r="I2462" i="1"/>
  <c r="J2462" i="1"/>
  <c r="K2462" i="1"/>
  <c r="L2462" i="1"/>
  <c r="M2462" i="1"/>
  <c r="N2462" i="1"/>
  <c r="O2462" i="1"/>
  <c r="P2462" i="1"/>
  <c r="H2471" i="1"/>
  <c r="H2470" i="1"/>
  <c r="H2469" i="1"/>
  <c r="H2468" i="1"/>
  <c r="I2471" i="1"/>
  <c r="I2470" i="1"/>
  <c r="I2469" i="1"/>
  <c r="I2468" i="1"/>
  <c r="K2471" i="1"/>
  <c r="K2470" i="1"/>
  <c r="K2469" i="1"/>
  <c r="K2468" i="1"/>
  <c r="L2471" i="1"/>
  <c r="L2470" i="1"/>
  <c r="L2469" i="1"/>
  <c r="L2468" i="1"/>
  <c r="J2473" i="1"/>
  <c r="H2479" i="1"/>
  <c r="H2478" i="1"/>
  <c r="H2477" i="1"/>
  <c r="H2476" i="1"/>
  <c r="I2479" i="1"/>
  <c r="I2478" i="1"/>
  <c r="I2477" i="1"/>
  <c r="I2476" i="1"/>
  <c r="K2479" i="1"/>
  <c r="K2478" i="1"/>
  <c r="K2477" i="1"/>
  <c r="K2476" i="1"/>
  <c r="L2479" i="1"/>
  <c r="L2478" i="1"/>
  <c r="L2477" i="1"/>
  <c r="L2476" i="1"/>
  <c r="N2479" i="1"/>
  <c r="N2478" i="1"/>
  <c r="N2477" i="1"/>
  <c r="N2476" i="1"/>
  <c r="O2479" i="1"/>
  <c r="O2478" i="1"/>
  <c r="O2477" i="1"/>
  <c r="O2476" i="1"/>
  <c r="J2480" i="1"/>
  <c r="J2479" i="1"/>
  <c r="M2480" i="1"/>
  <c r="M2479" i="1"/>
  <c r="M2478" i="1"/>
  <c r="M2477" i="1"/>
  <c r="M2476" i="1"/>
  <c r="H2488" i="1"/>
  <c r="I2488" i="1"/>
  <c r="K2488" i="1"/>
  <c r="K2487" i="1"/>
  <c r="K2486" i="1"/>
  <c r="L2488" i="1"/>
  <c r="N2488" i="1"/>
  <c r="N2487" i="1"/>
  <c r="N2486" i="1"/>
  <c r="N2485" i="1"/>
  <c r="N2467" i="1"/>
  <c r="O2488" i="1"/>
  <c r="O2487" i="1"/>
  <c r="O2486" i="1"/>
  <c r="J2489" i="1"/>
  <c r="M2489" i="1"/>
  <c r="M2488" i="1"/>
  <c r="M2487" i="1"/>
  <c r="M2486" i="1"/>
  <c r="M2485" i="1"/>
  <c r="M2467" i="1"/>
  <c r="P2489" i="1"/>
  <c r="P2488" i="1"/>
  <c r="H2490" i="1"/>
  <c r="I2490" i="1"/>
  <c r="K2490" i="1"/>
  <c r="L2490" i="1"/>
  <c r="N2490" i="1"/>
  <c r="O2490" i="1"/>
  <c r="J2491" i="1"/>
  <c r="J2490" i="1"/>
  <c r="M2491" i="1"/>
  <c r="M2490" i="1"/>
  <c r="P2491" i="1"/>
  <c r="P2490" i="1"/>
  <c r="H2492" i="1"/>
  <c r="I2492" i="1"/>
  <c r="K2492" i="1"/>
  <c r="L2492" i="1"/>
  <c r="N2492" i="1"/>
  <c r="O2492" i="1"/>
  <c r="J2494" i="1"/>
  <c r="M2494" i="1"/>
  <c r="M2492" i="1"/>
  <c r="P2494" i="1"/>
  <c r="P2492" i="1"/>
  <c r="H2497" i="1"/>
  <c r="I2497" i="1"/>
  <c r="J2497" i="1"/>
  <c r="J2487" i="1"/>
  <c r="J2486" i="1"/>
  <c r="J2485" i="1"/>
  <c r="K2497" i="1"/>
  <c r="L2497" i="1"/>
  <c r="M2497" i="1"/>
  <c r="N2497" i="1"/>
  <c r="O2497" i="1"/>
  <c r="P2497" i="1"/>
  <c r="H2501" i="1"/>
  <c r="I2501" i="1"/>
  <c r="K2501" i="1"/>
  <c r="L2501" i="1"/>
  <c r="J2502" i="1"/>
  <c r="J2501" i="1"/>
  <c r="H2507" i="1"/>
  <c r="H2506" i="1"/>
  <c r="H2505" i="1"/>
  <c r="I2507" i="1"/>
  <c r="I2506" i="1"/>
  <c r="K2507" i="1"/>
  <c r="K2506" i="1"/>
  <c r="L2507" i="1"/>
  <c r="L2506" i="1"/>
  <c r="N2507" i="1"/>
  <c r="N2506" i="1"/>
  <c r="O2507" i="1"/>
  <c r="O2506" i="1"/>
  <c r="O2505" i="1"/>
  <c r="J2508" i="1"/>
  <c r="M2508" i="1"/>
  <c r="M2507" i="1"/>
  <c r="M2506" i="1"/>
  <c r="M2505" i="1"/>
  <c r="P2508" i="1"/>
  <c r="P2507" i="1"/>
  <c r="P2506" i="1"/>
  <c r="P2505" i="1"/>
  <c r="I2509" i="1"/>
  <c r="H2510" i="1"/>
  <c r="H2509" i="1"/>
  <c r="I2510" i="1"/>
  <c r="K2510" i="1"/>
  <c r="K2509" i="1"/>
  <c r="K2505" i="1"/>
  <c r="L2510" i="1"/>
  <c r="L2509" i="1"/>
  <c r="N2510" i="1"/>
  <c r="N2509" i="1"/>
  <c r="N2505" i="1"/>
  <c r="O2510" i="1"/>
  <c r="O2509" i="1"/>
  <c r="J2511" i="1"/>
  <c r="M2511" i="1"/>
  <c r="M2510" i="1"/>
  <c r="M2509" i="1"/>
  <c r="P2511" i="1"/>
  <c r="P2510" i="1"/>
  <c r="P2509" i="1"/>
  <c r="K2512" i="1"/>
  <c r="L2514" i="1"/>
  <c r="L2513" i="1"/>
  <c r="L2512" i="1"/>
  <c r="H2515" i="1"/>
  <c r="H2514" i="1"/>
  <c r="H2513" i="1"/>
  <c r="H2512" i="1"/>
  <c r="I2515" i="1"/>
  <c r="I2514" i="1"/>
  <c r="I2513" i="1"/>
  <c r="I2512" i="1"/>
  <c r="K2515" i="1"/>
  <c r="K2514" i="1"/>
  <c r="L2515" i="1"/>
  <c r="N2515" i="1"/>
  <c r="N2514" i="1"/>
  <c r="N2513" i="1"/>
  <c r="N2512" i="1"/>
  <c r="O2515" i="1"/>
  <c r="O2514" i="1"/>
  <c r="O2513" i="1"/>
  <c r="O2512" i="1"/>
  <c r="J2516" i="1"/>
  <c r="J2515" i="1"/>
  <c r="J2514" i="1"/>
  <c r="J2513" i="1"/>
  <c r="J2512" i="1"/>
  <c r="M2517" i="1"/>
  <c r="M2515" i="1"/>
  <c r="M2514" i="1"/>
  <c r="M2513" i="1"/>
  <c r="M2512" i="1"/>
  <c r="P2517" i="1"/>
  <c r="I2522" i="1"/>
  <c r="I2521" i="1"/>
  <c r="I2520" i="1"/>
  <c r="I2519" i="1"/>
  <c r="I2518" i="1"/>
  <c r="J2523" i="1"/>
  <c r="J2522" i="1"/>
  <c r="J2521" i="1"/>
  <c r="J2520" i="1"/>
  <c r="J2519" i="1"/>
  <c r="J2518" i="1"/>
  <c r="H2528" i="1"/>
  <c r="H2527" i="1"/>
  <c r="H2526" i="1"/>
  <c r="H2525" i="1"/>
  <c r="H2524" i="1"/>
  <c r="I2528" i="1"/>
  <c r="I2527" i="1"/>
  <c r="I2526" i="1"/>
  <c r="I2525" i="1"/>
  <c r="I2524" i="1"/>
  <c r="K2528" i="1"/>
  <c r="K2527" i="1"/>
  <c r="K2526" i="1"/>
  <c r="K2525" i="1"/>
  <c r="K2524" i="1"/>
  <c r="L2528" i="1"/>
  <c r="L2527" i="1"/>
  <c r="L2526" i="1"/>
  <c r="L2525" i="1"/>
  <c r="L2524" i="1"/>
  <c r="N2528" i="1"/>
  <c r="N2527" i="1"/>
  <c r="N2526" i="1"/>
  <c r="N2525" i="1"/>
  <c r="N2524" i="1"/>
  <c r="O2528" i="1"/>
  <c r="O2527" i="1"/>
  <c r="O2526" i="1"/>
  <c r="O2525" i="1"/>
  <c r="O2524" i="1"/>
  <c r="P2527" i="1"/>
  <c r="P2526" i="1"/>
  <c r="P2525" i="1"/>
  <c r="P2524" i="1"/>
  <c r="J2529" i="1"/>
  <c r="J2528" i="1"/>
  <c r="M2529" i="1"/>
  <c r="M2528" i="1"/>
  <c r="M2527" i="1"/>
  <c r="M2526" i="1"/>
  <c r="M2525" i="1"/>
  <c r="M2524" i="1"/>
  <c r="P2529" i="1"/>
  <c r="P2528" i="1"/>
  <c r="N2532" i="1"/>
  <c r="N2531" i="1"/>
  <c r="H2535" i="1"/>
  <c r="H2534" i="1"/>
  <c r="H2533" i="1"/>
  <c r="H2532" i="1"/>
  <c r="H2531" i="1"/>
  <c r="I2535" i="1"/>
  <c r="I2534" i="1"/>
  <c r="I2533" i="1"/>
  <c r="I2532" i="1"/>
  <c r="I2531" i="1"/>
  <c r="K2535" i="1"/>
  <c r="K2534" i="1"/>
  <c r="K2533" i="1"/>
  <c r="K2532" i="1"/>
  <c r="K2531" i="1"/>
  <c r="L2535" i="1"/>
  <c r="L2534" i="1"/>
  <c r="L2533" i="1"/>
  <c r="L2532" i="1"/>
  <c r="L2531" i="1"/>
  <c r="N2535" i="1"/>
  <c r="N2534" i="1"/>
  <c r="N2533" i="1"/>
  <c r="O2535" i="1"/>
  <c r="O2534" i="1"/>
  <c r="O2533" i="1"/>
  <c r="O2532" i="1"/>
  <c r="O2531" i="1"/>
  <c r="J2536" i="1"/>
  <c r="J2535" i="1"/>
  <c r="J2534" i="1"/>
  <c r="J2533" i="1"/>
  <c r="J2532" i="1"/>
  <c r="J2531" i="1"/>
  <c r="M2536" i="1"/>
  <c r="M2535" i="1"/>
  <c r="M2534" i="1"/>
  <c r="M2533" i="1"/>
  <c r="M2532" i="1"/>
  <c r="M2531" i="1"/>
  <c r="P2536" i="1"/>
  <c r="P2535" i="1"/>
  <c r="P2534" i="1"/>
  <c r="P2533" i="1"/>
  <c r="P2532" i="1"/>
  <c r="P2531" i="1"/>
  <c r="H2541" i="1"/>
  <c r="H2540" i="1"/>
  <c r="H2539" i="1"/>
  <c r="H2538" i="1"/>
  <c r="I2541" i="1"/>
  <c r="I2540" i="1"/>
  <c r="I2539" i="1"/>
  <c r="I2538" i="1"/>
  <c r="K2541" i="1"/>
  <c r="K2540" i="1"/>
  <c r="K2539" i="1"/>
  <c r="K2538" i="1"/>
  <c r="L2541" i="1"/>
  <c r="L2540" i="1"/>
  <c r="L2539" i="1"/>
  <c r="L2538" i="1"/>
  <c r="N2541" i="1"/>
  <c r="N2540" i="1"/>
  <c r="N2539" i="1"/>
  <c r="N2538" i="1"/>
  <c r="O2541" i="1"/>
  <c r="O2540" i="1"/>
  <c r="O2539" i="1"/>
  <c r="O2538" i="1"/>
  <c r="O2537" i="1"/>
  <c r="J2542" i="1"/>
  <c r="M2542" i="1"/>
  <c r="M2541" i="1"/>
  <c r="M2540" i="1"/>
  <c r="M2539" i="1"/>
  <c r="M2538" i="1"/>
  <c r="P2542" i="1"/>
  <c r="P2541" i="1"/>
  <c r="P2540" i="1"/>
  <c r="P2539" i="1"/>
  <c r="P2538" i="1"/>
  <c r="J2543" i="1"/>
  <c r="J2541" i="1"/>
  <c r="J2540" i="1"/>
  <c r="J2539" i="1"/>
  <c r="J2538" i="1"/>
  <c r="M2543" i="1"/>
  <c r="P2543" i="1"/>
  <c r="H2547" i="1"/>
  <c r="H2546" i="1"/>
  <c r="H2545" i="1"/>
  <c r="H2544" i="1"/>
  <c r="I2547" i="1"/>
  <c r="K2547" i="1"/>
  <c r="K2546" i="1"/>
  <c r="K2545" i="1"/>
  <c r="K2544" i="1"/>
  <c r="K2537" i="1"/>
  <c r="K2530" i="1"/>
  <c r="L2547" i="1"/>
  <c r="L2546" i="1"/>
  <c r="L2545" i="1"/>
  <c r="L2544" i="1"/>
  <c r="N2547" i="1"/>
  <c r="O2547" i="1"/>
  <c r="J2548" i="1"/>
  <c r="J2547" i="1"/>
  <c r="J2546" i="1"/>
  <c r="J2545" i="1"/>
  <c r="J2544" i="1"/>
  <c r="M2548" i="1"/>
  <c r="M2547" i="1"/>
  <c r="P2548" i="1"/>
  <c r="P2547" i="1"/>
  <c r="P2546" i="1"/>
  <c r="P2545" i="1"/>
  <c r="P2544" i="1"/>
  <c r="H2549" i="1"/>
  <c r="I2549" i="1"/>
  <c r="K2549" i="1"/>
  <c r="L2549" i="1"/>
  <c r="N2549" i="1"/>
  <c r="N2546" i="1"/>
  <c r="N2545" i="1"/>
  <c r="N2544" i="1"/>
  <c r="O2549" i="1"/>
  <c r="O2546" i="1"/>
  <c r="O2545" i="1"/>
  <c r="J2550" i="1"/>
  <c r="M2550" i="1"/>
  <c r="M2549" i="1"/>
  <c r="P2550" i="1"/>
  <c r="P2549" i="1"/>
  <c r="H2552" i="1"/>
  <c r="H2551" i="1"/>
  <c r="I2552" i="1"/>
  <c r="I2551" i="1"/>
  <c r="K2552" i="1"/>
  <c r="K2551" i="1"/>
  <c r="L2552" i="1"/>
  <c r="L2551" i="1"/>
  <c r="N2552" i="1"/>
  <c r="N2551" i="1"/>
  <c r="O2552" i="1"/>
  <c r="O2551" i="1"/>
  <c r="O2544" i="1"/>
  <c r="J2553" i="1"/>
  <c r="J2552" i="1"/>
  <c r="J2551" i="1"/>
  <c r="M2553" i="1"/>
  <c r="P2553" i="1"/>
  <c r="J2554" i="1"/>
  <c r="M2554" i="1"/>
  <c r="P2554" i="1"/>
  <c r="J2555" i="1"/>
  <c r="M2555" i="1"/>
  <c r="P2555" i="1"/>
  <c r="P2552" i="1"/>
  <c r="P2551" i="1"/>
  <c r="J2556" i="1"/>
  <c r="M2556" i="1"/>
  <c r="P2556" i="1"/>
  <c r="H2562" i="1"/>
  <c r="H2561" i="1"/>
  <c r="H2560" i="1"/>
  <c r="H2559" i="1"/>
  <c r="H2563" i="1"/>
  <c r="J2563" i="1"/>
  <c r="J2561" i="1"/>
  <c r="J2560" i="1"/>
  <c r="J2559" i="1"/>
  <c r="K2563" i="1"/>
  <c r="M2563" i="1"/>
  <c r="M2562" i="1"/>
  <c r="M2561" i="1"/>
  <c r="M2560" i="1"/>
  <c r="M2559" i="1"/>
  <c r="N2563" i="1"/>
  <c r="N2562" i="1"/>
  <c r="N2561" i="1"/>
  <c r="N2560" i="1"/>
  <c r="N2559" i="1"/>
  <c r="P2563" i="1"/>
  <c r="H2565" i="1"/>
  <c r="J2565" i="1"/>
  <c r="J2562" i="1"/>
  <c r="K2565" i="1"/>
  <c r="M2565" i="1"/>
  <c r="N2565" i="1"/>
  <c r="P2565" i="1"/>
  <c r="P2562" i="1"/>
  <c r="P2561" i="1"/>
  <c r="P2560" i="1"/>
  <c r="P2559" i="1"/>
  <c r="H2571" i="1"/>
  <c r="H2569" i="1"/>
  <c r="H2568" i="1"/>
  <c r="H2567" i="1"/>
  <c r="J2571" i="1"/>
  <c r="J2570" i="1"/>
  <c r="K2571" i="1"/>
  <c r="K2570" i="1"/>
  <c r="K2569" i="1"/>
  <c r="M2571" i="1"/>
  <c r="N2571" i="1"/>
  <c r="N2570" i="1"/>
  <c r="P2571" i="1"/>
  <c r="H2573" i="1"/>
  <c r="H2570" i="1"/>
  <c r="J2573" i="1"/>
  <c r="K2573" i="1"/>
  <c r="M2573" i="1"/>
  <c r="N2573" i="1"/>
  <c r="P2573" i="1"/>
  <c r="H2578" i="1"/>
  <c r="H2577" i="1"/>
  <c r="H2576" i="1"/>
  <c r="H2575" i="1"/>
  <c r="J2578" i="1"/>
  <c r="K2578" i="1"/>
  <c r="M2578" i="1"/>
  <c r="M2577" i="1"/>
  <c r="M2576" i="1"/>
  <c r="M2575" i="1"/>
  <c r="N2578" i="1"/>
  <c r="N2577" i="1"/>
  <c r="N2576" i="1"/>
  <c r="N2575" i="1"/>
  <c r="N2567" i="1"/>
  <c r="P2578" i="1"/>
  <c r="H2582" i="1"/>
  <c r="J2582" i="1"/>
  <c r="K2582" i="1"/>
  <c r="K2577" i="1"/>
  <c r="K2576" i="1"/>
  <c r="K2575" i="1"/>
  <c r="M2582" i="1"/>
  <c r="N2582" i="1"/>
  <c r="P2582" i="1"/>
  <c r="H2588" i="1"/>
  <c r="H2587" i="1"/>
  <c r="H2586" i="1"/>
  <c r="H2585" i="1"/>
  <c r="H2584" i="1"/>
  <c r="J2588" i="1"/>
  <c r="J2587" i="1"/>
  <c r="J2586" i="1"/>
  <c r="J2585" i="1"/>
  <c r="J2584" i="1"/>
  <c r="K2588" i="1"/>
  <c r="K2587" i="1"/>
  <c r="K2586" i="1"/>
  <c r="K2585" i="1"/>
  <c r="K2584" i="1"/>
  <c r="M2588" i="1"/>
  <c r="M2587" i="1"/>
  <c r="M2586" i="1"/>
  <c r="M2585" i="1"/>
  <c r="M2584" i="1"/>
  <c r="N2588" i="1"/>
  <c r="N2587" i="1"/>
  <c r="N2586" i="1"/>
  <c r="N2585" i="1"/>
  <c r="N2584" i="1"/>
  <c r="P2588" i="1"/>
  <c r="P2587" i="1"/>
  <c r="P2586" i="1"/>
  <c r="P2585" i="1"/>
  <c r="P2584" i="1"/>
  <c r="J2590" i="1"/>
  <c r="M2590" i="1"/>
  <c r="P2590" i="1"/>
  <c r="H2596" i="1"/>
  <c r="I2596" i="1"/>
  <c r="K2596" i="1"/>
  <c r="L2596" i="1"/>
  <c r="N2596" i="1"/>
  <c r="O2596" i="1"/>
  <c r="J2597" i="1"/>
  <c r="J2596" i="1"/>
  <c r="M2597" i="1"/>
  <c r="P2597" i="1"/>
  <c r="J2598" i="1"/>
  <c r="M2598" i="1"/>
  <c r="P2598" i="1"/>
  <c r="J2599" i="1"/>
  <c r="M2599" i="1"/>
  <c r="P2599" i="1"/>
  <c r="P2596" i="1"/>
  <c r="P2595" i="1"/>
  <c r="P2594" i="1"/>
  <c r="P2593" i="1"/>
  <c r="P2592" i="1"/>
  <c r="J2600" i="1"/>
  <c r="M2600" i="1"/>
  <c r="P2600" i="1"/>
  <c r="H2601" i="1"/>
  <c r="I2601" i="1"/>
  <c r="K2601" i="1"/>
  <c r="L2601" i="1"/>
  <c r="N2601" i="1"/>
  <c r="O2601" i="1"/>
  <c r="J2602" i="1"/>
  <c r="J2601" i="1"/>
  <c r="M2602" i="1"/>
  <c r="M2601" i="1"/>
  <c r="P2602" i="1"/>
  <c r="P2601" i="1"/>
  <c r="H2603" i="1"/>
  <c r="I2603" i="1"/>
  <c r="K2603" i="1"/>
  <c r="K2595" i="1"/>
  <c r="K2594" i="1"/>
  <c r="K2593" i="1"/>
  <c r="K2592" i="1"/>
  <c r="L2603" i="1"/>
  <c r="N2603" i="1"/>
  <c r="O2603" i="1"/>
  <c r="J2604" i="1"/>
  <c r="J2603" i="1"/>
  <c r="M2604" i="1"/>
  <c r="M2603" i="1"/>
  <c r="P2604" i="1"/>
  <c r="P2603" i="1"/>
  <c r="K2606" i="1"/>
  <c r="K2605" i="1"/>
  <c r="K2591" i="1"/>
  <c r="H2609" i="1"/>
  <c r="H2608" i="1"/>
  <c r="H2607" i="1"/>
  <c r="H2606" i="1"/>
  <c r="H2605" i="1"/>
  <c r="I2609" i="1"/>
  <c r="I2608" i="1"/>
  <c r="I2607" i="1"/>
  <c r="I2606" i="1"/>
  <c r="I2605" i="1"/>
  <c r="I2591" i="1"/>
  <c r="K2609" i="1"/>
  <c r="K2608" i="1"/>
  <c r="K2607" i="1"/>
  <c r="L2609" i="1"/>
  <c r="L2608" i="1"/>
  <c r="L2607" i="1"/>
  <c r="L2606" i="1"/>
  <c r="L2605" i="1"/>
  <c r="N2609" i="1"/>
  <c r="N2608" i="1"/>
  <c r="N2607" i="1"/>
  <c r="N2606" i="1"/>
  <c r="N2605" i="1"/>
  <c r="N2591" i="1"/>
  <c r="O2609" i="1"/>
  <c r="O2608" i="1"/>
  <c r="O2607" i="1"/>
  <c r="O2606" i="1"/>
  <c r="O2605" i="1"/>
  <c r="J2610" i="1"/>
  <c r="J2609" i="1"/>
  <c r="J2608" i="1"/>
  <c r="J2607" i="1"/>
  <c r="J2606" i="1"/>
  <c r="M2610" i="1"/>
  <c r="M2609" i="1"/>
  <c r="M2608" i="1"/>
  <c r="M2607" i="1"/>
  <c r="M2606" i="1"/>
  <c r="M2605" i="1"/>
  <c r="P2610" i="1"/>
  <c r="P2609" i="1"/>
  <c r="P2608" i="1"/>
  <c r="P2607" i="1"/>
  <c r="P2606" i="1"/>
  <c r="P2605" i="1"/>
  <c r="P2591" i="1"/>
  <c r="H2615" i="1"/>
  <c r="H2614" i="1"/>
  <c r="H2613" i="1"/>
  <c r="H2612" i="1"/>
  <c r="I2615" i="1"/>
  <c r="I2614" i="1"/>
  <c r="I2613" i="1"/>
  <c r="I2612" i="1"/>
  <c r="K2615" i="1"/>
  <c r="K2614" i="1"/>
  <c r="K2613" i="1"/>
  <c r="K2612" i="1"/>
  <c r="L2615" i="1"/>
  <c r="L2614" i="1"/>
  <c r="L2613" i="1"/>
  <c r="L2612" i="1"/>
  <c r="N2615" i="1"/>
  <c r="N2614" i="1"/>
  <c r="N2613" i="1"/>
  <c r="N2612" i="1"/>
  <c r="O2615" i="1"/>
  <c r="O2614" i="1"/>
  <c r="O2613" i="1"/>
  <c r="O2612" i="1"/>
  <c r="J2617" i="1"/>
  <c r="J2615" i="1"/>
  <c r="J2614" i="1"/>
  <c r="J2613" i="1"/>
  <c r="J2612" i="1"/>
  <c r="M2617" i="1"/>
  <c r="P2617" i="1"/>
  <c r="J2618" i="1"/>
  <c r="M2618" i="1"/>
  <c r="M2615" i="1"/>
  <c r="M2614" i="1"/>
  <c r="M2613" i="1"/>
  <c r="M2612" i="1"/>
  <c r="P2618" i="1"/>
  <c r="J2619" i="1"/>
  <c r="M2619" i="1"/>
  <c r="P2619" i="1"/>
  <c r="P2615" i="1"/>
  <c r="P2614" i="1"/>
  <c r="P2613" i="1"/>
  <c r="P2612" i="1"/>
  <c r="H2624" i="1"/>
  <c r="H2623" i="1"/>
  <c r="H2622" i="1"/>
  <c r="H2621" i="1"/>
  <c r="H2620" i="1"/>
  <c r="H2611" i="1"/>
  <c r="I2624" i="1"/>
  <c r="I2623" i="1"/>
  <c r="I2622" i="1"/>
  <c r="I2621" i="1"/>
  <c r="I2620" i="1"/>
  <c r="I2611" i="1"/>
  <c r="K2624" i="1"/>
  <c r="K2623" i="1"/>
  <c r="K2622" i="1"/>
  <c r="K2621" i="1"/>
  <c r="K2620" i="1"/>
  <c r="L2624" i="1"/>
  <c r="L2623" i="1"/>
  <c r="L2622" i="1"/>
  <c r="L2621" i="1"/>
  <c r="L2620" i="1"/>
  <c r="L2611" i="1"/>
  <c r="N2624" i="1"/>
  <c r="N2623" i="1"/>
  <c r="N2622" i="1"/>
  <c r="N2621" i="1"/>
  <c r="N2620" i="1"/>
  <c r="O2624" i="1"/>
  <c r="O2623" i="1"/>
  <c r="O2622" i="1"/>
  <c r="O2621" i="1"/>
  <c r="O2620" i="1"/>
  <c r="J2625" i="1"/>
  <c r="J2624" i="1"/>
  <c r="J2623" i="1"/>
  <c r="J2622" i="1"/>
  <c r="J2621" i="1"/>
  <c r="J2620" i="1"/>
  <c r="J2611" i="1"/>
  <c r="M2625" i="1"/>
  <c r="M2624" i="1"/>
  <c r="M2623" i="1"/>
  <c r="M2622" i="1"/>
  <c r="M2621" i="1"/>
  <c r="M2620" i="1"/>
  <c r="P2625" i="1"/>
  <c r="P2624" i="1"/>
  <c r="P2623" i="1"/>
  <c r="P2622" i="1"/>
  <c r="P2621" i="1"/>
  <c r="P2620" i="1"/>
  <c r="H2631" i="1"/>
  <c r="I2631" i="1"/>
  <c r="K2631" i="1"/>
  <c r="K2630" i="1"/>
  <c r="K2629" i="1"/>
  <c r="K2628" i="1"/>
  <c r="K2627" i="1"/>
  <c r="K2626" i="1"/>
  <c r="L2631" i="1"/>
  <c r="N2631" i="1"/>
  <c r="O2631" i="1"/>
  <c r="J2632" i="1"/>
  <c r="J2631" i="1"/>
  <c r="J2630" i="1"/>
  <c r="J2629" i="1"/>
  <c r="J2628" i="1"/>
  <c r="J2627" i="1"/>
  <c r="J2626" i="1"/>
  <c r="M2632" i="1"/>
  <c r="P2632" i="1"/>
  <c r="J2633" i="1"/>
  <c r="M2633" i="1"/>
  <c r="P2633" i="1"/>
  <c r="J2634" i="1"/>
  <c r="M2634" i="1"/>
  <c r="P2634" i="1"/>
  <c r="P2631" i="1"/>
  <c r="P2630" i="1"/>
  <c r="P2629" i="1"/>
  <c r="P2628" i="1"/>
  <c r="P2627" i="1"/>
  <c r="P2626" i="1"/>
  <c r="H2635" i="1"/>
  <c r="I2635" i="1"/>
  <c r="K2635" i="1"/>
  <c r="L2635" i="1"/>
  <c r="L2630" i="1"/>
  <c r="L2629" i="1"/>
  <c r="L2628" i="1"/>
  <c r="L2627" i="1"/>
  <c r="N2635" i="1"/>
  <c r="O2635" i="1"/>
  <c r="J2636" i="1"/>
  <c r="J2635" i="1"/>
  <c r="M2636" i="1"/>
  <c r="M2635" i="1"/>
  <c r="P2636" i="1"/>
  <c r="J2637" i="1"/>
  <c r="M2637" i="1"/>
  <c r="P2637" i="1"/>
  <c r="J2638" i="1"/>
  <c r="M2638" i="1"/>
  <c r="P2638" i="1"/>
  <c r="J2639" i="1"/>
  <c r="M2639" i="1"/>
  <c r="P2639" i="1"/>
  <c r="H2640" i="1"/>
  <c r="I2640" i="1"/>
  <c r="I2630" i="1"/>
  <c r="I2629" i="1"/>
  <c r="I2628" i="1"/>
  <c r="I2627" i="1"/>
  <c r="K2640" i="1"/>
  <c r="L2640" i="1"/>
  <c r="N2640" i="1"/>
  <c r="O2640" i="1"/>
  <c r="O2630" i="1"/>
  <c r="O2629" i="1"/>
  <c r="O2628" i="1"/>
  <c r="O2627" i="1"/>
  <c r="J2641" i="1"/>
  <c r="M2641" i="1"/>
  <c r="M2640" i="1"/>
  <c r="P2641" i="1"/>
  <c r="J2642" i="1"/>
  <c r="M2642" i="1"/>
  <c r="P2642" i="1"/>
  <c r="P2640" i="1"/>
  <c r="J2643" i="1"/>
  <c r="M2643" i="1"/>
  <c r="P2643" i="1"/>
  <c r="H2644" i="1"/>
  <c r="I2644" i="1"/>
  <c r="J2644" i="1"/>
  <c r="K2644" i="1"/>
  <c r="L2644" i="1"/>
  <c r="M2644" i="1"/>
  <c r="N2644" i="1"/>
  <c r="O2644" i="1"/>
  <c r="P2644" i="1"/>
  <c r="H2647" i="1"/>
  <c r="I2647" i="1"/>
  <c r="K2647" i="1"/>
  <c r="L2647" i="1"/>
  <c r="N2647" i="1"/>
  <c r="O2647" i="1"/>
  <c r="J2648" i="1"/>
  <c r="M2648" i="1"/>
  <c r="M2647" i="1"/>
  <c r="P2648" i="1"/>
  <c r="P2647" i="1"/>
  <c r="H2656" i="1"/>
  <c r="H2655" i="1"/>
  <c r="H2654" i="1"/>
  <c r="H2653" i="1"/>
  <c r="H2652" i="1"/>
  <c r="I2656" i="1"/>
  <c r="I2655" i="1"/>
  <c r="I2654" i="1"/>
  <c r="I2653" i="1"/>
  <c r="I2652" i="1"/>
  <c r="K2656" i="1"/>
  <c r="K2655" i="1"/>
  <c r="K2654" i="1"/>
  <c r="K2653" i="1"/>
  <c r="K2652" i="1"/>
  <c r="L2656" i="1"/>
  <c r="L2655" i="1"/>
  <c r="L2654" i="1"/>
  <c r="L2653" i="1"/>
  <c r="L2652" i="1"/>
  <c r="N2656" i="1"/>
  <c r="N2655" i="1"/>
  <c r="N2654" i="1"/>
  <c r="N2653" i="1"/>
  <c r="N2652" i="1"/>
  <c r="O2656" i="1"/>
  <c r="O2655" i="1"/>
  <c r="O2654" i="1"/>
  <c r="O2653" i="1"/>
  <c r="O2652" i="1"/>
  <c r="J2657" i="1"/>
  <c r="M2657" i="1"/>
  <c r="M2656" i="1"/>
  <c r="M2655" i="1"/>
  <c r="M2654" i="1"/>
  <c r="M2653" i="1"/>
  <c r="M2652" i="1"/>
  <c r="P2657" i="1"/>
  <c r="P2656" i="1"/>
  <c r="P2655" i="1"/>
  <c r="P2654" i="1"/>
  <c r="P2653" i="1"/>
  <c r="P2652" i="1"/>
  <c r="H2663" i="1"/>
  <c r="H2662" i="1"/>
  <c r="I2663" i="1"/>
  <c r="K2663" i="1"/>
  <c r="L2663" i="1"/>
  <c r="N2663" i="1"/>
  <c r="N2662" i="1"/>
  <c r="N2661" i="1"/>
  <c r="N2660" i="1"/>
  <c r="N2659" i="1"/>
  <c r="O2663" i="1"/>
  <c r="J2664" i="1"/>
  <c r="J2663" i="1"/>
  <c r="J2662" i="1"/>
  <c r="J2661" i="1"/>
  <c r="J2660" i="1"/>
  <c r="J2659" i="1"/>
  <c r="M2664" i="1"/>
  <c r="M2663" i="1"/>
  <c r="M2662" i="1"/>
  <c r="M2661" i="1"/>
  <c r="M2660" i="1"/>
  <c r="M2659" i="1"/>
  <c r="P2664" i="1"/>
  <c r="P2663" i="1"/>
  <c r="P2662" i="1"/>
  <c r="P2661" i="1"/>
  <c r="P2660" i="1"/>
  <c r="P2659" i="1"/>
  <c r="H2665" i="1"/>
  <c r="H2661" i="1"/>
  <c r="H2660" i="1"/>
  <c r="H2659" i="1"/>
  <c r="I2665" i="1"/>
  <c r="K2665" i="1"/>
  <c r="K2662" i="1"/>
  <c r="K2661" i="1"/>
  <c r="K2660" i="1"/>
  <c r="K2659" i="1"/>
  <c r="L2665" i="1"/>
  <c r="N2665" i="1"/>
  <c r="O2665" i="1"/>
  <c r="O2662" i="1"/>
  <c r="O2661" i="1"/>
  <c r="O2660" i="1"/>
  <c r="O2659" i="1"/>
  <c r="O2658" i="1"/>
  <c r="J2666" i="1"/>
  <c r="J2665" i="1"/>
  <c r="M2666" i="1"/>
  <c r="M2665" i="1"/>
  <c r="P2666" i="1"/>
  <c r="P2665" i="1"/>
  <c r="H2671" i="1"/>
  <c r="I2671" i="1"/>
  <c r="K2671" i="1"/>
  <c r="L2671" i="1"/>
  <c r="N2671" i="1"/>
  <c r="O2671" i="1"/>
  <c r="J2672" i="1"/>
  <c r="M2672" i="1"/>
  <c r="M2671" i="1"/>
  <c r="P2672" i="1"/>
  <c r="J2673" i="1"/>
  <c r="M2673" i="1"/>
  <c r="P2673" i="1"/>
  <c r="P2671" i="1"/>
  <c r="H2674" i="1"/>
  <c r="H2670" i="1"/>
  <c r="H2669" i="1"/>
  <c r="H2668" i="1"/>
  <c r="I2674" i="1"/>
  <c r="I2670" i="1"/>
  <c r="I2669" i="1"/>
  <c r="I2668" i="1"/>
  <c r="K2674" i="1"/>
  <c r="K2670" i="1"/>
  <c r="K2669" i="1"/>
  <c r="K2668" i="1"/>
  <c r="L2674" i="1"/>
  <c r="L2670" i="1"/>
  <c r="L2669" i="1"/>
  <c r="L2668" i="1"/>
  <c r="L2667" i="1"/>
  <c r="N2674" i="1"/>
  <c r="N2670" i="1"/>
  <c r="N2669" i="1"/>
  <c r="N2668" i="1"/>
  <c r="O2674" i="1"/>
  <c r="J2675" i="1"/>
  <c r="J2674" i="1"/>
  <c r="M2675" i="1"/>
  <c r="M2674" i="1"/>
  <c r="M2670" i="1"/>
  <c r="M2669" i="1"/>
  <c r="M2668" i="1"/>
  <c r="P2675" i="1"/>
  <c r="P2674" i="1"/>
  <c r="P2670" i="1"/>
  <c r="P2669" i="1"/>
  <c r="P2668" i="1"/>
  <c r="P2667" i="1"/>
  <c r="H2679" i="1"/>
  <c r="H2678" i="1"/>
  <c r="H2677" i="1"/>
  <c r="H2676" i="1"/>
  <c r="I2679" i="1"/>
  <c r="I2678" i="1"/>
  <c r="K2679" i="1"/>
  <c r="K2678" i="1"/>
  <c r="K2677" i="1"/>
  <c r="K2676" i="1"/>
  <c r="K2667" i="1"/>
  <c r="L2679" i="1"/>
  <c r="L2678" i="1"/>
  <c r="L2677" i="1"/>
  <c r="L2676" i="1"/>
  <c r="N2679" i="1"/>
  <c r="N2678" i="1"/>
  <c r="O2679" i="1"/>
  <c r="O2678" i="1"/>
  <c r="O2677" i="1"/>
  <c r="O2676" i="1"/>
  <c r="J2680" i="1"/>
  <c r="M2680" i="1"/>
  <c r="P2680" i="1"/>
  <c r="J2681" i="1"/>
  <c r="M2681" i="1"/>
  <c r="P2681" i="1"/>
  <c r="J2682" i="1"/>
  <c r="J2679" i="1"/>
  <c r="J2678" i="1"/>
  <c r="J2677" i="1"/>
  <c r="J2676" i="1"/>
  <c r="M2682" i="1"/>
  <c r="P2682" i="1"/>
  <c r="P2679" i="1"/>
  <c r="P2678" i="1"/>
  <c r="P2677" i="1"/>
  <c r="P2676" i="1"/>
  <c r="H2683" i="1"/>
  <c r="I2683" i="1"/>
  <c r="K2683" i="1"/>
  <c r="L2683" i="1"/>
  <c r="N2683" i="1"/>
  <c r="O2683" i="1"/>
  <c r="J2684" i="1"/>
  <c r="J2683" i="1"/>
  <c r="M2684" i="1"/>
  <c r="M2683" i="1"/>
  <c r="P2684" i="1"/>
  <c r="P2683" i="1"/>
  <c r="H2692" i="1"/>
  <c r="H2691" i="1"/>
  <c r="H2690" i="1"/>
  <c r="H2689" i="1"/>
  <c r="H2688" i="1"/>
  <c r="I2692" i="1"/>
  <c r="I2691" i="1"/>
  <c r="I2690" i="1"/>
  <c r="I2689" i="1"/>
  <c r="I2688" i="1"/>
  <c r="K2692" i="1"/>
  <c r="K2691" i="1"/>
  <c r="K2690" i="1"/>
  <c r="K2689" i="1"/>
  <c r="K2688" i="1"/>
  <c r="L2692" i="1"/>
  <c r="L2691" i="1"/>
  <c r="L2690" i="1"/>
  <c r="L2689" i="1"/>
  <c r="L2688" i="1"/>
  <c r="N2692" i="1"/>
  <c r="N2691" i="1"/>
  <c r="N2690" i="1"/>
  <c r="N2689" i="1"/>
  <c r="N2688" i="1"/>
  <c r="O2692" i="1"/>
  <c r="O2691" i="1"/>
  <c r="O2690" i="1"/>
  <c r="O2689" i="1"/>
  <c r="O2688" i="1"/>
  <c r="J2693" i="1"/>
  <c r="J2692" i="1"/>
  <c r="M2693" i="1"/>
  <c r="M2692" i="1"/>
  <c r="M2691" i="1"/>
  <c r="M2690" i="1"/>
  <c r="M2689" i="1"/>
  <c r="M2688" i="1"/>
  <c r="P2693" i="1"/>
  <c r="P2692" i="1"/>
  <c r="P2691" i="1"/>
  <c r="P2690" i="1"/>
  <c r="P2689" i="1"/>
  <c r="P2688" i="1"/>
  <c r="L2505" i="1"/>
  <c r="P2416" i="1"/>
  <c r="P2515" i="1"/>
  <c r="P2514" i="1"/>
  <c r="P2513" i="1"/>
  <c r="P2512" i="1"/>
  <c r="P2340" i="1"/>
  <c r="I2339" i="1"/>
  <c r="I2338" i="1"/>
  <c r="M2120" i="1"/>
  <c r="M2119" i="1"/>
  <c r="I2108" i="1"/>
  <c r="M2102" i="1"/>
  <c r="M2101" i="1"/>
  <c r="K1949" i="1"/>
  <c r="K1948" i="1"/>
  <c r="L1849" i="1"/>
  <c r="M1827" i="1"/>
  <c r="P1792" i="1"/>
  <c r="M1792" i="1"/>
  <c r="I1764" i="1"/>
  <c r="J1576" i="1"/>
  <c r="O1574" i="1"/>
  <c r="O1573" i="1"/>
  <c r="I1573" i="1"/>
  <c r="N1557" i="1"/>
  <c r="O1511" i="1"/>
  <c r="H1495" i="1"/>
  <c r="M1468" i="1"/>
  <c r="H1446" i="1"/>
  <c r="L1414" i="1"/>
  <c r="L1413" i="1"/>
  <c r="N1342" i="1"/>
  <c r="K1255" i="1"/>
  <c r="O991" i="1"/>
  <c r="O985" i="1"/>
  <c r="P708" i="1"/>
  <c r="H2455" i="1"/>
  <c r="H2454" i="1"/>
  <c r="H2453" i="1"/>
  <c r="H2452" i="1"/>
  <c r="N1966" i="1"/>
  <c r="P1896" i="1"/>
  <c r="L1565" i="1"/>
  <c r="L1564" i="1"/>
  <c r="M1566" i="1"/>
  <c r="M1565" i="1"/>
  <c r="M1564" i="1"/>
  <c r="N1286" i="1"/>
  <c r="N1285" i="1"/>
  <c r="N1284" i="1"/>
  <c r="I1284" i="1"/>
  <c r="L1129" i="1"/>
  <c r="P655" i="1"/>
  <c r="N654" i="1"/>
  <c r="P654" i="1"/>
  <c r="I650" i="1"/>
  <c r="I649" i="1"/>
  <c r="I648" i="1"/>
  <c r="L2455" i="1"/>
  <c r="L2454" i="1"/>
  <c r="L2453" i="1"/>
  <c r="L2452" i="1"/>
  <c r="M2392" i="1"/>
  <c r="M1966" i="1"/>
  <c r="P1927" i="1"/>
  <c r="P1926" i="1"/>
  <c r="L1908" i="1"/>
  <c r="L1907" i="1"/>
  <c r="L1901" i="1"/>
  <c r="O1820" i="1"/>
  <c r="K1764" i="1"/>
  <c r="L1618" i="1"/>
  <c r="L1617" i="1"/>
  <c r="H1617" i="1"/>
  <c r="O1558" i="1"/>
  <c r="O1557" i="1"/>
  <c r="M1436" i="1"/>
  <c r="H1023" i="1"/>
  <c r="H1022" i="1"/>
  <c r="H1021" i="1"/>
  <c r="H1020" i="1"/>
  <c r="N1023" i="1"/>
  <c r="N1022" i="1"/>
  <c r="N1021" i="1"/>
  <c r="N1020" i="1"/>
  <c r="N965" i="1"/>
  <c r="N964" i="1"/>
  <c r="J958" i="1"/>
  <c r="H524" i="1"/>
  <c r="H523" i="1"/>
  <c r="H522" i="1"/>
  <c r="P324" i="1"/>
  <c r="K309" i="1"/>
  <c r="O2670" i="1"/>
  <c r="O2669" i="1"/>
  <c r="O2668" i="1"/>
  <c r="O2667" i="1"/>
  <c r="N2569" i="1"/>
  <c r="N2568" i="1"/>
  <c r="K2568" i="1"/>
  <c r="K2567" i="1"/>
  <c r="O2454" i="1"/>
  <c r="O2453" i="1"/>
  <c r="O2452" i="1"/>
  <c r="P2380" i="1"/>
  <c r="P2379" i="1"/>
  <c r="P2378" i="1"/>
  <c r="H2313" i="1"/>
  <c r="H2308" i="1"/>
  <c r="H2307" i="1"/>
  <c r="O2302" i="1"/>
  <c r="K2268" i="1"/>
  <c r="K2267" i="1"/>
  <c r="P2056" i="1"/>
  <c r="P2052" i="1"/>
  <c r="P2047" i="1"/>
  <c r="I2033" i="1"/>
  <c r="J1983" i="1"/>
  <c r="L1949" i="1"/>
  <c r="K1926" i="1"/>
  <c r="H1896" i="1"/>
  <c r="O1852" i="1"/>
  <c r="O1851" i="1"/>
  <c r="O1850" i="1"/>
  <c r="O1849" i="1"/>
  <c r="L1708" i="1"/>
  <c r="L1707" i="1"/>
  <c r="L1696" i="1"/>
  <c r="L1695" i="1"/>
  <c r="M1709" i="1"/>
  <c r="M1708" i="1"/>
  <c r="M1707" i="1"/>
  <c r="L1697" i="1"/>
  <c r="P1550" i="1"/>
  <c r="P1468" i="1"/>
  <c r="P1454" i="1"/>
  <c r="P1451" i="1"/>
  <c r="H1421" i="1"/>
  <c r="P1417" i="1"/>
  <c r="P1414" i="1"/>
  <c r="P1413" i="1"/>
  <c r="K1405" i="1"/>
  <c r="K1329" i="1"/>
  <c r="M1280" i="1"/>
  <c r="M1279" i="1"/>
  <c r="M1278" i="1"/>
  <c r="M1277" i="1"/>
  <c r="M1276" i="1"/>
  <c r="L1157" i="1"/>
  <c r="P1129" i="1"/>
  <c r="O499" i="1"/>
  <c r="I499" i="1"/>
  <c r="I92" i="1"/>
  <c r="O1708" i="1"/>
  <c r="O1707" i="1"/>
  <c r="O1696" i="1"/>
  <c r="O1695" i="1"/>
  <c r="K1697" i="1"/>
  <c r="K1696" i="1"/>
  <c r="K1695" i="1"/>
  <c r="I1682" i="1"/>
  <c r="I1681" i="1"/>
  <c r="I1680" i="1"/>
  <c r="L1637" i="1"/>
  <c r="L1557" i="1"/>
  <c r="K1557" i="1"/>
  <c r="K1523" i="1"/>
  <c r="K1522" i="1"/>
  <c r="K1468" i="1"/>
  <c r="H1445" i="1"/>
  <c r="N1451" i="1"/>
  <c r="N1447" i="1"/>
  <c r="N1446" i="1"/>
  <c r="P1436" i="1"/>
  <c r="K1421" i="1"/>
  <c r="K1297" i="1"/>
  <c r="M1319" i="1"/>
  <c r="N1269" i="1"/>
  <c r="N1268" i="1"/>
  <c r="N1267" i="1"/>
  <c r="N1266" i="1"/>
  <c r="O1253" i="1"/>
  <c r="I1201" i="1"/>
  <c r="I1129" i="1"/>
  <c r="I1116" i="1"/>
  <c r="I1115" i="1"/>
  <c r="I1052" i="1"/>
  <c r="O1052" i="1"/>
  <c r="N993" i="1"/>
  <c r="N992" i="1"/>
  <c r="N991" i="1"/>
  <c r="K906" i="1"/>
  <c r="K905" i="1"/>
  <c r="K904" i="1"/>
  <c r="O511" i="1"/>
  <c r="M302" i="1"/>
  <c r="L256" i="1"/>
  <c r="L255" i="1"/>
  <c r="L254" i="1"/>
  <c r="K2156" i="1"/>
  <c r="K2155" i="1"/>
  <c r="K2154" i="1"/>
  <c r="K2094" i="1"/>
  <c r="K2093" i="1"/>
  <c r="K2092" i="1"/>
  <c r="K2091" i="1"/>
  <c r="P2076" i="1"/>
  <c r="P2075" i="1"/>
  <c r="P2074" i="1"/>
  <c r="P2073" i="1"/>
  <c r="M2066" i="1"/>
  <c r="O2052" i="1"/>
  <c r="L2033" i="1"/>
  <c r="P1973" i="1"/>
  <c r="P1972" i="1"/>
  <c r="M1904" i="1"/>
  <c r="M1903" i="1"/>
  <c r="M1902" i="1"/>
  <c r="J1903" i="1"/>
  <c r="J1902" i="1"/>
  <c r="P1800" i="1"/>
  <c r="I1776" i="1"/>
  <c r="M1777" i="1"/>
  <c r="M1776" i="1"/>
  <c r="O1697" i="1"/>
  <c r="M1683" i="1"/>
  <c r="M1638" i="1"/>
  <c r="M1637" i="1"/>
  <c r="M1608" i="1"/>
  <c r="M1607" i="1"/>
  <c r="M1606" i="1"/>
  <c r="J1607" i="1"/>
  <c r="J1606" i="1"/>
  <c r="M1576" i="1"/>
  <c r="H1564" i="1"/>
  <c r="N1534" i="1"/>
  <c r="M1530" i="1"/>
  <c r="M1523" i="1"/>
  <c r="M1522" i="1"/>
  <c r="P1505" i="1"/>
  <c r="P1504" i="1"/>
  <c r="P1503" i="1"/>
  <c r="H1505" i="1"/>
  <c r="H1504" i="1"/>
  <c r="H1503" i="1"/>
  <c r="M1451" i="1"/>
  <c r="L1451" i="1"/>
  <c r="M1431" i="1"/>
  <c r="O1421" i="1"/>
  <c r="N1405" i="1"/>
  <c r="N1361" i="1"/>
  <c r="N1360" i="1"/>
  <c r="M1270" i="1"/>
  <c r="M1269" i="1"/>
  <c r="M1268" i="1"/>
  <c r="M1267" i="1"/>
  <c r="M1266" i="1"/>
  <c r="P1249" i="1"/>
  <c r="P1245" i="1"/>
  <c r="N1240" i="1"/>
  <c r="O1201" i="1"/>
  <c r="K1201" i="1"/>
  <c r="N1158" i="1"/>
  <c r="N1157" i="1"/>
  <c r="O1099" i="1"/>
  <c r="P1068" i="1"/>
  <c r="K1014" i="1"/>
  <c r="K1013" i="1"/>
  <c r="K1012" i="1"/>
  <c r="P1002" i="1"/>
  <c r="P1001" i="1"/>
  <c r="P1000" i="1"/>
  <c r="P999" i="1"/>
  <c r="P928" i="1"/>
  <c r="P927" i="1"/>
  <c r="P926" i="1"/>
  <c r="P925" i="1"/>
  <c r="I906" i="1"/>
  <c r="I905" i="1"/>
  <c r="I904" i="1"/>
  <c r="K713" i="1"/>
  <c r="K712" i="1"/>
  <c r="M712" i="1"/>
  <c r="M714" i="1"/>
  <c r="H441" i="1"/>
  <c r="P432" i="1"/>
  <c r="H427" i="1"/>
  <c r="N427" i="1"/>
  <c r="L302" i="1"/>
  <c r="H276" i="1"/>
  <c r="H271" i="1"/>
  <c r="H270" i="1"/>
  <c r="H269" i="1"/>
  <c r="H268" i="1"/>
  <c r="P272" i="1"/>
  <c r="I138" i="1"/>
  <c r="I137" i="1"/>
  <c r="I136" i="1"/>
  <c r="I135" i="1"/>
  <c r="L50" i="1"/>
  <c r="M801" i="1"/>
  <c r="M800" i="1"/>
  <c r="O731" i="1"/>
  <c r="O730" i="1"/>
  <c r="H707" i="1"/>
  <c r="J707" i="1"/>
  <c r="J708" i="1"/>
  <c r="M652" i="1"/>
  <c r="M651" i="1"/>
  <c r="M650" i="1"/>
  <c r="M649" i="1"/>
  <c r="M648" i="1"/>
  <c r="K625" i="1"/>
  <c r="K624" i="1"/>
  <c r="K623" i="1"/>
  <c r="K617" i="1"/>
  <c r="I549" i="1"/>
  <c r="I548" i="1"/>
  <c r="I547" i="1"/>
  <c r="I546" i="1"/>
  <c r="N441" i="1"/>
  <c r="H369" i="1"/>
  <c r="N369" i="1"/>
  <c r="I324" i="1"/>
  <c r="N309" i="1"/>
  <c r="O271" i="1"/>
  <c r="O270" i="1"/>
  <c r="K270" i="1"/>
  <c r="H167" i="1"/>
  <c r="H166" i="1"/>
  <c r="P93" i="1"/>
  <c r="P92" i="1"/>
  <c r="P91" i="1"/>
  <c r="P90" i="1"/>
  <c r="H27" i="1"/>
  <c r="H26" i="1"/>
  <c r="M1230" i="1"/>
  <c r="M1229" i="1"/>
  <c r="O1180" i="1"/>
  <c r="H1175" i="1"/>
  <c r="H1174" i="1"/>
  <c r="H1173" i="1"/>
  <c r="M1164" i="1"/>
  <c r="M1163" i="1"/>
  <c r="M1162" i="1"/>
  <c r="N1151" i="1"/>
  <c r="N1147" i="1"/>
  <c r="N1146" i="1"/>
  <c r="H1129" i="1"/>
  <c r="H1116" i="1"/>
  <c r="H1115" i="1"/>
  <c r="M1068" i="1"/>
  <c r="L1052" i="1"/>
  <c r="I1047" i="1"/>
  <c r="M1042" i="1"/>
  <c r="M1041" i="1"/>
  <c r="K1023" i="1"/>
  <c r="K1022" i="1"/>
  <c r="K1021" i="1"/>
  <c r="I1015" i="1"/>
  <c r="I1014" i="1"/>
  <c r="I1013" i="1"/>
  <c r="I1012" i="1"/>
  <c r="N1015" i="1"/>
  <c r="N1014" i="1"/>
  <c r="N1013" i="1"/>
  <c r="N1012" i="1"/>
  <c r="J1003" i="1"/>
  <c r="P993" i="1"/>
  <c r="P992" i="1"/>
  <c r="P991" i="1"/>
  <c r="K992" i="1"/>
  <c r="K991" i="1"/>
  <c r="K985" i="1"/>
  <c r="K965" i="1"/>
  <c r="K964" i="1"/>
  <c r="P892" i="1"/>
  <c r="P891" i="1"/>
  <c r="P890" i="1"/>
  <c r="P889" i="1"/>
  <c r="M892" i="1"/>
  <c r="M891" i="1"/>
  <c r="M890" i="1"/>
  <c r="M889" i="1"/>
  <c r="H769" i="1"/>
  <c r="H768" i="1"/>
  <c r="M735" i="1"/>
  <c r="M731" i="1"/>
  <c r="M730" i="1"/>
  <c r="P732" i="1"/>
  <c r="P731" i="1"/>
  <c r="P730" i="1"/>
  <c r="P652" i="1"/>
  <c r="P651" i="1"/>
  <c r="P650" i="1"/>
  <c r="P649" i="1"/>
  <c r="P648" i="1"/>
  <c r="L650" i="1"/>
  <c r="L649" i="1"/>
  <c r="L648" i="1"/>
  <c r="N549" i="1"/>
  <c r="N548" i="1"/>
  <c r="N547" i="1"/>
  <c r="N546" i="1"/>
  <c r="H549" i="1"/>
  <c r="H548" i="1"/>
  <c r="H547" i="1"/>
  <c r="H546" i="1"/>
  <c r="J500" i="1"/>
  <c r="J499" i="1"/>
  <c r="K499" i="1"/>
  <c r="I493" i="1"/>
  <c r="I441" i="1"/>
  <c r="P394" i="1"/>
  <c r="L369" i="1"/>
  <c r="L92" i="1"/>
  <c r="L91" i="1"/>
  <c r="L90" i="1"/>
  <c r="O1000" i="1"/>
  <c r="O999" i="1"/>
  <c r="N958" i="1"/>
  <c r="N957" i="1"/>
  <c r="N956" i="1"/>
  <c r="N950" i="1"/>
  <c r="P938" i="1"/>
  <c r="P937" i="1"/>
  <c r="P936" i="1"/>
  <c r="P935" i="1"/>
  <c r="M938" i="1"/>
  <c r="M937" i="1"/>
  <c r="M936" i="1"/>
  <c r="M935" i="1"/>
  <c r="M880" i="1"/>
  <c r="M818" i="1"/>
  <c r="H799" i="1"/>
  <c r="H798" i="1"/>
  <c r="H797" i="1"/>
  <c r="P778" i="1"/>
  <c r="P777" i="1"/>
  <c r="P769" i="1"/>
  <c r="P768" i="1"/>
  <c r="P767" i="1"/>
  <c r="K768" i="1"/>
  <c r="L731" i="1"/>
  <c r="L730" i="1"/>
  <c r="L692" i="1"/>
  <c r="O671" i="1"/>
  <c r="O670" i="1"/>
  <c r="M659" i="1"/>
  <c r="M658" i="1"/>
  <c r="M625" i="1"/>
  <c r="M624" i="1"/>
  <c r="M623" i="1"/>
  <c r="M617" i="1"/>
  <c r="L601" i="1"/>
  <c r="L600" i="1"/>
  <c r="L599" i="1"/>
  <c r="L598" i="1"/>
  <c r="O549" i="1"/>
  <c r="O548" i="1"/>
  <c r="O547" i="1"/>
  <c r="O546" i="1"/>
  <c r="M505" i="1"/>
  <c r="P500" i="1"/>
  <c r="P499" i="1"/>
  <c r="N474" i="1"/>
  <c r="L441" i="1"/>
  <c r="O427" i="1"/>
  <c r="M238" i="1"/>
  <c r="M237" i="1"/>
  <c r="M236" i="1"/>
  <c r="M227" i="1"/>
  <c r="J224" i="1"/>
  <c r="J223" i="1"/>
  <c r="J222" i="1"/>
  <c r="P200" i="1"/>
  <c r="P199" i="1"/>
  <c r="P198" i="1"/>
  <c r="P197" i="1"/>
  <c r="P196" i="1"/>
  <c r="P167" i="1"/>
  <c r="P166" i="1"/>
  <c r="P120" i="1"/>
  <c r="N121" i="1"/>
  <c r="N120" i="1"/>
  <c r="L354" i="1"/>
  <c r="L353" i="1"/>
  <c r="L352" i="1"/>
  <c r="L351" i="1"/>
  <c r="N324" i="1"/>
  <c r="H309" i="1"/>
  <c r="O302" i="1"/>
  <c r="N276" i="1"/>
  <c r="N271" i="1"/>
  <c r="N270" i="1"/>
  <c r="N269" i="1"/>
  <c r="I276" i="1"/>
  <c r="N238" i="1"/>
  <c r="N237" i="1"/>
  <c r="N236" i="1"/>
  <c r="L167" i="1"/>
  <c r="L166" i="1"/>
  <c r="O155" i="1"/>
  <c r="K92" i="1"/>
  <c r="K91" i="1"/>
  <c r="K90" i="1"/>
  <c r="K84" i="1"/>
  <c r="K255" i="1"/>
  <c r="K254" i="1"/>
  <c r="P191" i="1"/>
  <c r="P190" i="1"/>
  <c r="P189" i="1"/>
  <c r="P188" i="1"/>
  <c r="P187" i="1"/>
  <c r="M190" i="1"/>
  <c r="M189" i="1"/>
  <c r="M188" i="1"/>
  <c r="M187" i="1"/>
  <c r="P162" i="1"/>
  <c r="P161" i="1"/>
  <c r="M162" i="1"/>
  <c r="M161" i="1"/>
  <c r="J162" i="1"/>
  <c r="J161" i="1"/>
  <c r="M138" i="1"/>
  <c r="M137" i="1"/>
  <c r="O121" i="1"/>
  <c r="O120" i="1"/>
  <c r="O110" i="1"/>
  <c r="O109" i="1"/>
  <c r="O108" i="1"/>
  <c r="I110" i="1"/>
  <c r="I109" i="1"/>
  <c r="I108" i="1"/>
  <c r="I84" i="1"/>
  <c r="K27" i="1"/>
  <c r="K26" i="1"/>
  <c r="P14" i="1"/>
  <c r="P13" i="1"/>
  <c r="P12" i="1"/>
  <c r="L14" i="1"/>
  <c r="L13" i="1"/>
  <c r="L12" i="1"/>
  <c r="H14" i="1"/>
  <c r="H13" i="1"/>
  <c r="H12" i="1"/>
  <c r="I1405" i="1"/>
  <c r="M256" i="1"/>
  <c r="M255" i="1"/>
  <c r="M254" i="1"/>
  <c r="K1496" i="1"/>
  <c r="K1495" i="1"/>
  <c r="K1477" i="1"/>
  <c r="P2337" i="1"/>
  <c r="P2339" i="1"/>
  <c r="P2338" i="1"/>
  <c r="P2238" i="1"/>
  <c r="P2237" i="1"/>
  <c r="P2231" i="1"/>
  <c r="K1511" i="1"/>
  <c r="J1292" i="1"/>
  <c r="J1291" i="1"/>
  <c r="N1254" i="1"/>
  <c r="N1253" i="1"/>
  <c r="H1849" i="1"/>
  <c r="K2298" i="1"/>
  <c r="P1564" i="1"/>
  <c r="I1511" i="1"/>
  <c r="L1496" i="1"/>
  <c r="L1495" i="1"/>
  <c r="L1477" i="1"/>
  <c r="M1284" i="1"/>
  <c r="P138" i="1"/>
  <c r="P137" i="1"/>
  <c r="P136" i="1"/>
  <c r="P135" i="1"/>
  <c r="K2339" i="1"/>
  <c r="K2338" i="1"/>
  <c r="J2278" i="1"/>
  <c r="J2277" i="1"/>
  <c r="J2276" i="1"/>
  <c r="J2275" i="1"/>
  <c r="J2270" i="1"/>
  <c r="J2269" i="1"/>
  <c r="J2268" i="1"/>
  <c r="J2267" i="1"/>
  <c r="J2223" i="1"/>
  <c r="J2222" i="1"/>
  <c r="J2221" i="1"/>
  <c r="J2220" i="1"/>
  <c r="J2219" i="1"/>
  <c r="J2201" i="1"/>
  <c r="J2110" i="1"/>
  <c r="J2107" i="1"/>
  <c r="J2106" i="1"/>
  <c r="L2052" i="1"/>
  <c r="J1950" i="1"/>
  <c r="J1807" i="1"/>
  <c r="O1791" i="1"/>
  <c r="O1790" i="1"/>
  <c r="O1789" i="1"/>
  <c r="P1776" i="1"/>
  <c r="J1567" i="1"/>
  <c r="J1540" i="1"/>
  <c r="J1535" i="1"/>
  <c r="N1505" i="1"/>
  <c r="N1504" i="1"/>
  <c r="N1503" i="1"/>
  <c r="J1442" i="1"/>
  <c r="J1441" i="1"/>
  <c r="J1436" i="1"/>
  <c r="J1414" i="1"/>
  <c r="H1405" i="1"/>
  <c r="J1362" i="1"/>
  <c r="J1361" i="1"/>
  <c r="J1360" i="1"/>
  <c r="J1301" i="1"/>
  <c r="J1298" i="1"/>
  <c r="J1297" i="1"/>
  <c r="J1296" i="1"/>
  <c r="J1295" i="1"/>
  <c r="L1298" i="1"/>
  <c r="L1297" i="1"/>
  <c r="L1296" i="1"/>
  <c r="L1295" i="1"/>
  <c r="L1287" i="1"/>
  <c r="L1286" i="1"/>
  <c r="L1285" i="1"/>
  <c r="L1284" i="1"/>
  <c r="H1286" i="1"/>
  <c r="H1285" i="1"/>
  <c r="H1284" i="1"/>
  <c r="P1269" i="1"/>
  <c r="P1268" i="1"/>
  <c r="P1267" i="1"/>
  <c r="P1266" i="1"/>
  <c r="J1262" i="1"/>
  <c r="J1259" i="1"/>
  <c r="P1231" i="1"/>
  <c r="P1230" i="1"/>
  <c r="P1229" i="1"/>
  <c r="M1182" i="1"/>
  <c r="M1181" i="1"/>
  <c r="M1180" i="1"/>
  <c r="J1178" i="1"/>
  <c r="L1175" i="1"/>
  <c r="L1174" i="1"/>
  <c r="L1173" i="1"/>
  <c r="J1159" i="1"/>
  <c r="J1141" i="1"/>
  <c r="J1129" i="1"/>
  <c r="J1126" i="1"/>
  <c r="J1123" i="1"/>
  <c r="J1094" i="1"/>
  <c r="J1086" i="1"/>
  <c r="J1082" i="1"/>
  <c r="J1034" i="1"/>
  <c r="J1032" i="1"/>
  <c r="J1031" i="1"/>
  <c r="J1030" i="1"/>
  <c r="J1029" i="1"/>
  <c r="J1002" i="1"/>
  <c r="N906" i="1"/>
  <c r="N905" i="1"/>
  <c r="N904" i="1"/>
  <c r="J886" i="1"/>
  <c r="O819" i="1"/>
  <c r="O818" i="1"/>
  <c r="J754" i="1"/>
  <c r="J753" i="1"/>
  <c r="J752" i="1"/>
  <c r="J751" i="1"/>
  <c r="H716" i="1"/>
  <c r="J716" i="1"/>
  <c r="J673" i="1"/>
  <c r="J672" i="1"/>
  <c r="J658" i="1"/>
  <c r="J625" i="1"/>
  <c r="J312" i="1"/>
  <c r="J309" i="1"/>
  <c r="J289" i="1"/>
  <c r="J288" i="1"/>
  <c r="J287" i="1"/>
  <c r="J286" i="1"/>
  <c r="L138" i="1"/>
  <c r="L137" i="1"/>
  <c r="L136" i="1"/>
  <c r="L135" i="1"/>
  <c r="H138" i="1"/>
  <c r="J106" i="1"/>
  <c r="J2647" i="1"/>
  <c r="J2478" i="1"/>
  <c r="J2433" i="1"/>
  <c r="J2430" i="1"/>
  <c r="J2429" i="1"/>
  <c r="J2428" i="1"/>
  <c r="J2427" i="1"/>
  <c r="J2350" i="1"/>
  <c r="J2315" i="1"/>
  <c r="J2314" i="1"/>
  <c r="J2313" i="1"/>
  <c r="J2229" i="1"/>
  <c r="J2133" i="1"/>
  <c r="J2116" i="1"/>
  <c r="J2115" i="1"/>
  <c r="J2114" i="1"/>
  <c r="J2113" i="1"/>
  <c r="J2112" i="1"/>
  <c r="J2000" i="1"/>
  <c r="J1999" i="1"/>
  <c r="J1998" i="1"/>
  <c r="J1997" i="1"/>
  <c r="J1977" i="1"/>
  <c r="J1973" i="1"/>
  <c r="J1958" i="1"/>
  <c r="J1949" i="1"/>
  <c r="J1948" i="1"/>
  <c r="J1944" i="1"/>
  <c r="J1933" i="1"/>
  <c r="O1826" i="1"/>
  <c r="K1826" i="1"/>
  <c r="J1792" i="1"/>
  <c r="J1791" i="1"/>
  <c r="J1790" i="1"/>
  <c r="J1789" i="1"/>
  <c r="J1698" i="1"/>
  <c r="J1675" i="1"/>
  <c r="J1618" i="1"/>
  <c r="J1617" i="1"/>
  <c r="I1557" i="1"/>
  <c r="J1550" i="1"/>
  <c r="L1535" i="1"/>
  <c r="L1534" i="1"/>
  <c r="H1534" i="1"/>
  <c r="J1517" i="1"/>
  <c r="J1516" i="1"/>
  <c r="J1479" i="1"/>
  <c r="J1458" i="1"/>
  <c r="J1457" i="1"/>
  <c r="J1410" i="1"/>
  <c r="J1390" i="1"/>
  <c r="J1386" i="1"/>
  <c r="J1385" i="1"/>
  <c r="J1379" i="1"/>
  <c r="J1367" i="1"/>
  <c r="J1366" i="1"/>
  <c r="L1362" i="1"/>
  <c r="L1361" i="1"/>
  <c r="L1360" i="1"/>
  <c r="L1359" i="1"/>
  <c r="M1363" i="1"/>
  <c r="M1362" i="1"/>
  <c r="M1361" i="1"/>
  <c r="M1360" i="1"/>
  <c r="M1359" i="1"/>
  <c r="J1181" i="1"/>
  <c r="J1152" i="1"/>
  <c r="K1046" i="1"/>
  <c r="J1050" i="1"/>
  <c r="J1042" i="1"/>
  <c r="J1041" i="1"/>
  <c r="J805" i="1"/>
  <c r="J804" i="1"/>
  <c r="J799" i="1"/>
  <c r="J798" i="1"/>
  <c r="O769" i="1"/>
  <c r="O768" i="1"/>
  <c r="M713" i="1"/>
  <c r="P632" i="1"/>
  <c r="P633" i="1"/>
  <c r="M576" i="1"/>
  <c r="J527" i="1"/>
  <c r="J524" i="1"/>
  <c r="J523" i="1"/>
  <c r="J522" i="1"/>
  <c r="I369" i="1"/>
  <c r="I256" i="1"/>
  <c r="I255" i="1"/>
  <c r="I254" i="1"/>
  <c r="J232" i="1"/>
  <c r="J200" i="1"/>
  <c r="J199" i="1"/>
  <c r="J174" i="1"/>
  <c r="M166" i="1"/>
  <c r="P111" i="1"/>
  <c r="P110" i="1"/>
  <c r="P109" i="1"/>
  <c r="P108" i="1"/>
  <c r="J88" i="1"/>
  <c r="J82" i="1"/>
  <c r="J81" i="1"/>
  <c r="J80" i="1"/>
  <c r="J79" i="1"/>
  <c r="J2691" i="1"/>
  <c r="J2492" i="1"/>
  <c r="J2449" i="1"/>
  <c r="J2448" i="1"/>
  <c r="J2447" i="1"/>
  <c r="J2446" i="1"/>
  <c r="J2445" i="1"/>
  <c r="L2339" i="1"/>
  <c r="L2338" i="1"/>
  <c r="N2337" i="1"/>
  <c r="J2317" i="1"/>
  <c r="J2287" i="1"/>
  <c r="J2254" i="1"/>
  <c r="J2253" i="1"/>
  <c r="J2252" i="1"/>
  <c r="O2239" i="1"/>
  <c r="J2199" i="1"/>
  <c r="I2193" i="1"/>
  <c r="J2048" i="1"/>
  <c r="J2047" i="1"/>
  <c r="M2039" i="1"/>
  <c r="M2033" i="1"/>
  <c r="J2022" i="1"/>
  <c r="L2008" i="1"/>
  <c r="L2007" i="1"/>
  <c r="L2006" i="1"/>
  <c r="J2010" i="1"/>
  <c r="J1994" i="1"/>
  <c r="J1993" i="1"/>
  <c r="J1992" i="1"/>
  <c r="J1872" i="1"/>
  <c r="J1871" i="1"/>
  <c r="J1870" i="1"/>
  <c r="J1865" i="1"/>
  <c r="J1843" i="1"/>
  <c r="J1842" i="1"/>
  <c r="J1841" i="1"/>
  <c r="N1820" i="1"/>
  <c r="J1820" i="1"/>
  <c r="M1698" i="1"/>
  <c r="M1697" i="1"/>
  <c r="M1696" i="1"/>
  <c r="M1695" i="1"/>
  <c r="J1682" i="1"/>
  <c r="J1681" i="1"/>
  <c r="J1680" i="1"/>
  <c r="J1666" i="1"/>
  <c r="J1667" i="1"/>
  <c r="J1657" i="1"/>
  <c r="L1588" i="1"/>
  <c r="J1560" i="1"/>
  <c r="J1474" i="1"/>
  <c r="J1473" i="1"/>
  <c r="J1468" i="1"/>
  <c r="O1378" i="1"/>
  <c r="O1377" i="1"/>
  <c r="O1376" i="1"/>
  <c r="K1378" i="1"/>
  <c r="K1377" i="1"/>
  <c r="K1376" i="1"/>
  <c r="J1342" i="1"/>
  <c r="I1255" i="1"/>
  <c r="I1254" i="1"/>
  <c r="I1253" i="1"/>
  <c r="O1215" i="1"/>
  <c r="N1180" i="1"/>
  <c r="J1176" i="1"/>
  <c r="J1101" i="1"/>
  <c r="J1100" i="1"/>
  <c r="J1099" i="1"/>
  <c r="J1092" i="1"/>
  <c r="J1091" i="1"/>
  <c r="I1079" i="1"/>
  <c r="J1059" i="1"/>
  <c r="M1025" i="1"/>
  <c r="M1024" i="1"/>
  <c r="M1023" i="1"/>
  <c r="M1022" i="1"/>
  <c r="M1021" i="1"/>
  <c r="M1020" i="1"/>
  <c r="L1024" i="1"/>
  <c r="L1023" i="1"/>
  <c r="L1022" i="1"/>
  <c r="L1021" i="1"/>
  <c r="L1020" i="1"/>
  <c r="J1015" i="1"/>
  <c r="J1014" i="1"/>
  <c r="J1013" i="1"/>
  <c r="J1012" i="1"/>
  <c r="J974" i="1"/>
  <c r="O974" i="1"/>
  <c r="O973" i="1"/>
  <c r="O972" i="1"/>
  <c r="O950" i="1"/>
  <c r="O924" i="1"/>
  <c r="K972" i="1"/>
  <c r="P965" i="1"/>
  <c r="P964" i="1"/>
  <c r="J957" i="1"/>
  <c r="J956" i="1"/>
  <c r="M899" i="1"/>
  <c r="M898" i="1"/>
  <c r="M897" i="1"/>
  <c r="M896" i="1"/>
  <c r="J764" i="1"/>
  <c r="J763" i="1"/>
  <c r="J762" i="1"/>
  <c r="K707" i="1"/>
  <c r="K694" i="1"/>
  <c r="K693" i="1"/>
  <c r="K692" i="1"/>
  <c r="M708" i="1"/>
  <c r="M633" i="1"/>
  <c r="M632" i="1"/>
  <c r="J608" i="1"/>
  <c r="J602" i="1"/>
  <c r="J601" i="1"/>
  <c r="J600" i="1"/>
  <c r="J599" i="1"/>
  <c r="J598" i="1"/>
  <c r="J432" i="1"/>
  <c r="K427" i="1"/>
  <c r="J295" i="1"/>
  <c r="J294" i="1"/>
  <c r="J293" i="1"/>
  <c r="J273" i="1"/>
  <c r="J272" i="1"/>
  <c r="J191" i="1"/>
  <c r="J125" i="1"/>
  <c r="J102" i="1"/>
  <c r="M14" i="1"/>
  <c r="M13" i="1"/>
  <c r="M12" i="1"/>
  <c r="I14" i="1"/>
  <c r="I13" i="1"/>
  <c r="I12" i="1"/>
  <c r="J2671" i="1"/>
  <c r="J2670" i="1"/>
  <c r="J2669" i="1"/>
  <c r="J2668" i="1"/>
  <c r="J2667" i="1"/>
  <c r="J2656" i="1"/>
  <c r="J2549" i="1"/>
  <c r="J2510" i="1"/>
  <c r="J2509" i="1"/>
  <c r="J2456" i="1"/>
  <c r="M2365" i="1"/>
  <c r="M2364" i="1"/>
  <c r="M2363" i="1"/>
  <c r="M2362" i="1"/>
  <c r="M2361" i="1"/>
  <c r="N2238" i="1"/>
  <c r="N2237" i="1"/>
  <c r="N2231" i="1"/>
  <c r="N2158" i="1"/>
  <c r="N2157" i="1"/>
  <c r="N2156" i="1"/>
  <c r="N2155" i="1"/>
  <c r="J2028" i="1"/>
  <c r="J2027" i="1"/>
  <c r="J2026" i="1"/>
  <c r="J1921" i="1"/>
  <c r="J1918" i="1"/>
  <c r="J1876" i="1"/>
  <c r="J1852" i="1"/>
  <c r="J1851" i="1"/>
  <c r="J1850" i="1"/>
  <c r="J1849" i="1"/>
  <c r="J1837" i="1"/>
  <c r="J1827" i="1"/>
  <c r="J1800" i="1"/>
  <c r="P1626" i="1"/>
  <c r="H1626" i="1"/>
  <c r="H1625" i="1"/>
  <c r="H1616" i="1"/>
  <c r="J2527" i="1"/>
  <c r="J2526" i="1"/>
  <c r="J2525" i="1"/>
  <c r="J2524" i="1"/>
  <c r="J2507" i="1"/>
  <c r="J2506" i="1"/>
  <c r="J2505" i="1"/>
  <c r="J2488" i="1"/>
  <c r="J2471" i="1"/>
  <c r="N2455" i="1"/>
  <c r="N2454" i="1"/>
  <c r="N2453" i="1"/>
  <c r="N2452" i="1"/>
  <c r="J2441" i="1"/>
  <c r="J2440" i="1"/>
  <c r="J2439" i="1"/>
  <c r="J2438" i="1"/>
  <c r="J2437" i="1"/>
  <c r="J2377" i="1"/>
  <c r="J2376" i="1"/>
  <c r="J2371" i="1"/>
  <c r="J2370" i="1"/>
  <c r="J2369" i="1"/>
  <c r="J2322" i="1"/>
  <c r="J2321" i="1"/>
  <c r="J2320" i="1"/>
  <c r="J2319" i="1"/>
  <c r="J2296" i="1"/>
  <c r="J2295" i="1"/>
  <c r="J2294" i="1"/>
  <c r="J2290" i="1"/>
  <c r="J2283" i="1"/>
  <c r="J2282" i="1"/>
  <c r="J2281" i="1"/>
  <c r="J2272" i="1"/>
  <c r="J2261" i="1"/>
  <c r="J2257" i="1"/>
  <c r="J2234" i="1"/>
  <c r="J2215" i="1"/>
  <c r="J2087" i="1"/>
  <c r="J2039" i="1"/>
  <c r="J2033" i="1"/>
  <c r="O2033" i="1"/>
  <c r="O2032" i="1"/>
  <c r="O2031" i="1"/>
  <c r="O2025" i="1"/>
  <c r="O2024" i="1"/>
  <c r="K2033" i="1"/>
  <c r="K2032" i="1"/>
  <c r="K2031" i="1"/>
  <c r="K2025" i="1"/>
  <c r="K2024" i="1"/>
  <c r="P2014" i="1"/>
  <c r="P2013" i="1"/>
  <c r="P2008" i="1"/>
  <c r="P2007" i="1"/>
  <c r="P2006" i="1"/>
  <c r="J2014" i="1"/>
  <c r="J1988" i="1"/>
  <c r="J1987" i="1"/>
  <c r="J1986" i="1"/>
  <c r="J1985" i="1"/>
  <c r="P1954" i="1"/>
  <c r="P1949" i="1"/>
  <c r="P1948" i="1"/>
  <c r="J1954" i="1"/>
  <c r="J1941" i="1"/>
  <c r="J1940" i="1"/>
  <c r="J1939" i="1"/>
  <c r="J1927" i="1"/>
  <c r="J1926" i="1"/>
  <c r="O1896" i="1"/>
  <c r="K1896" i="1"/>
  <c r="J1896" i="1"/>
  <c r="I1875" i="1"/>
  <c r="I1874" i="1"/>
  <c r="J1860" i="1"/>
  <c r="J1859" i="1"/>
  <c r="J1858" i="1"/>
  <c r="J1857" i="1"/>
  <c r="J1839" i="1"/>
  <c r="J1826" i="1"/>
  <c r="J1831" i="1"/>
  <c r="J1785" i="1"/>
  <c r="J1783" i="1"/>
  <c r="J1776" i="1"/>
  <c r="J1777" i="1"/>
  <c r="J1693" i="1"/>
  <c r="J1692" i="1"/>
  <c r="J1691" i="1"/>
  <c r="J1690" i="1"/>
  <c r="J1663" i="1"/>
  <c r="J1645" i="1"/>
  <c r="J1638" i="1"/>
  <c r="J1637" i="1"/>
  <c r="J1592" i="1"/>
  <c r="J1589" i="1"/>
  <c r="J1569" i="1"/>
  <c r="J1546" i="1"/>
  <c r="J1500" i="1"/>
  <c r="J1498" i="1"/>
  <c r="J1497" i="1"/>
  <c r="J1496" i="1"/>
  <c r="J1495" i="1"/>
  <c r="J1451" i="1"/>
  <c r="J1449" i="1"/>
  <c r="J1431" i="1"/>
  <c r="M1422" i="1"/>
  <c r="M1421" i="1"/>
  <c r="M1413" i="1"/>
  <c r="N1421" i="1"/>
  <c r="N1414" i="1"/>
  <c r="N1413" i="1"/>
  <c r="N1404" i="1"/>
  <c r="J1401" i="1"/>
  <c r="J1356" i="1"/>
  <c r="P1319" i="1"/>
  <c r="P1298" i="1"/>
  <c r="P1297" i="1"/>
  <c r="P1296" i="1"/>
  <c r="P1295" i="1"/>
  <c r="J1274" i="1"/>
  <c r="J1256" i="1"/>
  <c r="J1249" i="1"/>
  <c r="O1240" i="1"/>
  <c r="I1229" i="1"/>
  <c r="N1201" i="1"/>
  <c r="J1202" i="1"/>
  <c r="J1201" i="1"/>
  <c r="I1146" i="1"/>
  <c r="J1144" i="1"/>
  <c r="J1143" i="1"/>
  <c r="O1129" i="1"/>
  <c r="O1116" i="1"/>
  <c r="O1115" i="1"/>
  <c r="M1079" i="1"/>
  <c r="M1059" i="1"/>
  <c r="J1026" i="1"/>
  <c r="J1023" i="1"/>
  <c r="J1022" i="1"/>
  <c r="J1021" i="1"/>
  <c r="J1020" i="1"/>
  <c r="J988" i="1"/>
  <c r="J987" i="1"/>
  <c r="J986" i="1"/>
  <c r="J982" i="1"/>
  <c r="J899" i="1"/>
  <c r="J898" i="1"/>
  <c r="J897" i="1"/>
  <c r="J896" i="1"/>
  <c r="J872" i="1"/>
  <c r="J871" i="1"/>
  <c r="J870" i="1"/>
  <c r="J869" i="1"/>
  <c r="J868" i="1"/>
  <c r="J770" i="1"/>
  <c r="J769" i="1"/>
  <c r="J768" i="1"/>
  <c r="J767" i="1"/>
  <c r="J652" i="1"/>
  <c r="J651" i="1"/>
  <c r="J650" i="1"/>
  <c r="J649" i="1"/>
  <c r="J648" i="1"/>
  <c r="J641" i="1"/>
  <c r="J640" i="1"/>
  <c r="J639" i="1"/>
  <c r="P570" i="1"/>
  <c r="H569" i="1"/>
  <c r="K534" i="1"/>
  <c r="M499" i="1"/>
  <c r="L324" i="1"/>
  <c r="J300" i="1"/>
  <c r="P259" i="1"/>
  <c r="J155" i="1"/>
  <c r="K138" i="1"/>
  <c r="K137" i="1"/>
  <c r="K136" i="1"/>
  <c r="K135" i="1"/>
  <c r="J1198" i="1"/>
  <c r="P1147" i="1"/>
  <c r="P1146" i="1"/>
  <c r="L1151" i="1"/>
  <c r="L1147" i="1"/>
  <c r="L1146" i="1"/>
  <c r="M1101" i="1"/>
  <c r="M1100" i="1"/>
  <c r="M1099" i="1"/>
  <c r="M1046" i="1"/>
  <c r="J1068" i="1"/>
  <c r="N1052" i="1"/>
  <c r="N1046" i="1"/>
  <c r="N1040" i="1"/>
  <c r="J1048" i="1"/>
  <c r="P1023" i="1"/>
  <c r="P1022" i="1"/>
  <c r="P1021" i="1"/>
  <c r="P1020" i="1"/>
  <c r="M950" i="1"/>
  <c r="J965" i="1"/>
  <c r="J759" i="1"/>
  <c r="J758" i="1"/>
  <c r="J748" i="1"/>
  <c r="P713" i="1"/>
  <c r="M674" i="1"/>
  <c r="M673" i="1"/>
  <c r="M672" i="1"/>
  <c r="M671" i="1"/>
  <c r="J668" i="1"/>
  <c r="J667" i="1"/>
  <c r="J666" i="1"/>
  <c r="J665" i="1"/>
  <c r="J664" i="1"/>
  <c r="O624" i="1"/>
  <c r="O623" i="1"/>
  <c r="H601" i="1"/>
  <c r="H600" i="1"/>
  <c r="H599" i="1"/>
  <c r="H598" i="1"/>
  <c r="J537" i="1"/>
  <c r="J536" i="1"/>
  <c r="J535" i="1"/>
  <c r="J534" i="1"/>
  <c r="N493" i="1"/>
  <c r="J493" i="1"/>
  <c r="J474" i="1"/>
  <c r="N412" i="1"/>
  <c r="J412" i="1"/>
  <c r="J368" i="1"/>
  <c r="J367" i="1"/>
  <c r="J366" i="1"/>
  <c r="J394" i="1"/>
  <c r="P369" i="1"/>
  <c r="O369" i="1"/>
  <c r="K369" i="1"/>
  <c r="O354" i="1"/>
  <c r="O353" i="1"/>
  <c r="O352" i="1"/>
  <c r="O351" i="1"/>
  <c r="K335" i="1"/>
  <c r="N302" i="1"/>
  <c r="N298" i="1"/>
  <c r="N292" i="1"/>
  <c r="N291" i="1"/>
  <c r="P276" i="1"/>
  <c r="J277" i="1"/>
  <c r="J276" i="1"/>
  <c r="J271" i="1"/>
  <c r="J270" i="1"/>
  <c r="O259" i="1"/>
  <c r="J261" i="1"/>
  <c r="J260" i="1"/>
  <c r="J249" i="1"/>
  <c r="J248" i="1"/>
  <c r="J208" i="1"/>
  <c r="J207" i="1"/>
  <c r="K167" i="1"/>
  <c r="K166" i="1"/>
  <c r="M111" i="1"/>
  <c r="M110" i="1"/>
  <c r="M109" i="1"/>
  <c r="M108" i="1"/>
  <c r="J52" i="1"/>
  <c r="J541" i="1"/>
  <c r="O522" i="1"/>
  <c r="J505" i="1"/>
  <c r="M474" i="1"/>
  <c r="J471" i="1"/>
  <c r="J460" i="1"/>
  <c r="P460" i="1"/>
  <c r="L460" i="1"/>
  <c r="N450" i="1"/>
  <c r="J450" i="1"/>
  <c r="L427" i="1"/>
  <c r="P412" i="1"/>
  <c r="O394" i="1"/>
  <c r="K354" i="1"/>
  <c r="K353" i="1"/>
  <c r="K352" i="1"/>
  <c r="K351" i="1"/>
  <c r="O324" i="1"/>
  <c r="K324" i="1"/>
  <c r="I271" i="1"/>
  <c r="I270" i="1"/>
  <c r="I269" i="1"/>
  <c r="I268" i="1"/>
  <c r="I259" i="1"/>
  <c r="J238" i="1"/>
  <c r="J237" i="1"/>
  <c r="J236" i="1"/>
  <c r="J227" i="1"/>
  <c r="H197" i="1"/>
  <c r="J111" i="1"/>
  <c r="J110" i="1"/>
  <c r="P1015" i="1"/>
  <c r="P1014" i="1"/>
  <c r="P1013" i="1"/>
  <c r="P1012" i="1"/>
  <c r="L1015" i="1"/>
  <c r="L1014" i="1"/>
  <c r="L1013" i="1"/>
  <c r="L1012" i="1"/>
  <c r="H1015" i="1"/>
  <c r="H1014" i="1"/>
  <c r="H1013" i="1"/>
  <c r="H1012" i="1"/>
  <c r="L1002" i="1"/>
  <c r="L1001" i="1"/>
  <c r="L1000" i="1"/>
  <c r="L999" i="1"/>
  <c r="H1002" i="1"/>
  <c r="H1001" i="1"/>
  <c r="H1000" i="1"/>
  <c r="H999" i="1"/>
  <c r="J953" i="1"/>
  <c r="J952" i="1"/>
  <c r="J951" i="1"/>
  <c r="J950" i="1"/>
  <c r="M875" i="1"/>
  <c r="J820" i="1"/>
  <c r="J819" i="1"/>
  <c r="J818" i="1"/>
  <c r="M778" i="1"/>
  <c r="M777" i="1"/>
  <c r="M769" i="1"/>
  <c r="M768" i="1"/>
  <c r="J635" i="1"/>
  <c r="M602" i="1"/>
  <c r="M601" i="1"/>
  <c r="M600" i="1"/>
  <c r="M599" i="1"/>
  <c r="M598" i="1"/>
  <c r="M570" i="1"/>
  <c r="K569" i="1"/>
  <c r="K568" i="1"/>
  <c r="K567" i="1"/>
  <c r="K566" i="1"/>
  <c r="M566" i="1"/>
  <c r="J557" i="1"/>
  <c r="J556" i="1"/>
  <c r="J555" i="1"/>
  <c r="J554" i="1"/>
  <c r="J442" i="1"/>
  <c r="O412" i="1"/>
  <c r="K412" i="1"/>
  <c r="J168" i="1"/>
  <c r="J167" i="1"/>
  <c r="J166" i="1"/>
  <c r="O138" i="1"/>
  <c r="O137" i="1"/>
  <c r="O136" i="1"/>
  <c r="O135" i="1"/>
  <c r="H121" i="1"/>
  <c r="H120" i="1"/>
  <c r="N92" i="1"/>
  <c r="N91" i="1"/>
  <c r="N90" i="1"/>
  <c r="N84" i="1"/>
  <c r="I91" i="1"/>
  <c r="I90" i="1"/>
  <c r="P81" i="1"/>
  <c r="P80" i="1"/>
  <c r="P79" i="1"/>
  <c r="P82" i="1"/>
  <c r="J1407" i="1"/>
  <c r="J1406" i="1"/>
  <c r="J1405" i="1"/>
  <c r="J1404" i="1"/>
  <c r="I1361" i="1"/>
  <c r="I1360" i="1"/>
  <c r="I1359" i="1"/>
  <c r="J1348" i="1"/>
  <c r="M1342" i="1"/>
  <c r="I1342" i="1"/>
  <c r="J1280" i="1"/>
  <c r="J1279" i="1"/>
  <c r="J1278" i="1"/>
  <c r="J1277" i="1"/>
  <c r="J1276" i="1"/>
  <c r="M1249" i="1"/>
  <c r="M1240" i="1"/>
  <c r="J1226" i="1"/>
  <c r="J1225" i="1"/>
  <c r="J1195" i="1"/>
  <c r="P1164" i="1"/>
  <c r="P1163" i="1"/>
  <c r="P1162" i="1"/>
  <c r="O1024" i="1"/>
  <c r="O1023" i="1"/>
  <c r="O1022" i="1"/>
  <c r="O1021" i="1"/>
  <c r="O1020" i="1"/>
  <c r="J892" i="1"/>
  <c r="P880" i="1"/>
  <c r="J814" i="1"/>
  <c r="J811" i="1"/>
  <c r="J778" i="1"/>
  <c r="J732" i="1"/>
  <c r="J681" i="1"/>
  <c r="J680" i="1"/>
  <c r="P625" i="1"/>
  <c r="L625" i="1"/>
  <c r="L624" i="1"/>
  <c r="L623" i="1"/>
  <c r="L617" i="1"/>
  <c r="H625" i="1"/>
  <c r="H624" i="1"/>
  <c r="H623" i="1"/>
  <c r="H617" i="1"/>
  <c r="J549" i="1"/>
  <c r="J548" i="1"/>
  <c r="J547" i="1"/>
  <c r="J546" i="1"/>
  <c r="J525" i="1"/>
  <c r="P511" i="1"/>
  <c r="L511" i="1"/>
  <c r="H511" i="1"/>
  <c r="P474" i="1"/>
  <c r="L474" i="1"/>
  <c r="H474" i="1"/>
  <c r="O460" i="1"/>
  <c r="K460" i="1"/>
  <c r="O441" i="1"/>
  <c r="K441" i="1"/>
  <c r="J369" i="1"/>
  <c r="J355" i="1"/>
  <c r="J325" i="1"/>
  <c r="J305" i="1"/>
  <c r="J302" i="1"/>
  <c r="H302" i="1"/>
  <c r="N256" i="1"/>
  <c r="P255" i="1"/>
  <c r="P254" i="1"/>
  <c r="P238" i="1"/>
  <c r="P237" i="1"/>
  <c r="P236" i="1"/>
  <c r="P227" i="1"/>
  <c r="P155" i="1"/>
  <c r="N138" i="1"/>
  <c r="N137" i="1"/>
  <c r="N136" i="1"/>
  <c r="N135" i="1"/>
  <c r="J93" i="1"/>
  <c r="J92" i="1"/>
  <c r="J91" i="1"/>
  <c r="H92" i="1"/>
  <c r="H91" i="1"/>
  <c r="H90" i="1"/>
  <c r="J632" i="1"/>
  <c r="J624" i="1"/>
  <c r="J623" i="1"/>
  <c r="J617" i="1"/>
  <c r="M200" i="1"/>
  <c r="M199" i="1"/>
  <c r="M198" i="1"/>
  <c r="M197" i="1"/>
  <c r="J138" i="1"/>
  <c r="L121" i="1"/>
  <c r="L120" i="1"/>
  <c r="L84" i="1"/>
  <c r="M29" i="1"/>
  <c r="M28" i="1"/>
  <c r="M27" i="1"/>
  <c r="M26" i="1"/>
  <c r="P624" i="1"/>
  <c r="P623" i="1"/>
  <c r="M1052" i="1"/>
  <c r="I1046" i="1"/>
  <c r="I1040" i="1"/>
  <c r="J1347" i="1"/>
  <c r="J1047" i="1"/>
  <c r="J2569" i="1"/>
  <c r="J2568" i="1"/>
  <c r="J1191" i="1"/>
  <c r="J2109" i="1"/>
  <c r="J2108" i="1"/>
  <c r="J324" i="1"/>
  <c r="J777" i="1"/>
  <c r="J992" i="1"/>
  <c r="J991" i="1"/>
  <c r="J354" i="1"/>
  <c r="J353" i="1"/>
  <c r="J352" i="1"/>
  <c r="J351" i="1"/>
  <c r="J810" i="1"/>
  <c r="J441" i="1"/>
  <c r="J569" i="1"/>
  <c r="H568" i="1"/>
  <c r="H567" i="1"/>
  <c r="J1052" i="1"/>
  <c r="J1046" i="1"/>
  <c r="J1355" i="1"/>
  <c r="J1354" i="1"/>
  <c r="J2086" i="1"/>
  <c r="J2085" i="1"/>
  <c r="J2084" i="1"/>
  <c r="J973" i="1"/>
  <c r="J56" i="1"/>
  <c r="J55" i="1"/>
  <c r="J173" i="1"/>
  <c r="J172" i="1"/>
  <c r="J828" i="1"/>
  <c r="J827" i="1"/>
  <c r="J826" i="1"/>
  <c r="J2477" i="1"/>
  <c r="J1079" i="1"/>
  <c r="J891" i="1"/>
  <c r="J890" i="1"/>
  <c r="J889" i="1"/>
  <c r="J964" i="1"/>
  <c r="J1175" i="1"/>
  <c r="J1697" i="1"/>
  <c r="J51" i="1"/>
  <c r="M707" i="1"/>
  <c r="J2595" i="1"/>
  <c r="J2594" i="1"/>
  <c r="J2593" i="1"/>
  <c r="J2592" i="1"/>
  <c r="J2591" i="1"/>
  <c r="J1180" i="1"/>
  <c r="J1174" i="1"/>
  <c r="J1173" i="1"/>
  <c r="J2076" i="1"/>
  <c r="J1261" i="1"/>
  <c r="J747" i="1"/>
  <c r="J746" i="1"/>
  <c r="J745" i="1"/>
  <c r="J562" i="1"/>
  <c r="J561" i="1"/>
  <c r="J906" i="1"/>
  <c r="J905" i="1"/>
  <c r="J904" i="1"/>
  <c r="J981" i="1"/>
  <c r="J1400" i="1"/>
  <c r="J1588" i="1"/>
  <c r="J2233" i="1"/>
  <c r="J2232" i="1"/>
  <c r="J2357" i="1"/>
  <c r="J2356" i="1"/>
  <c r="J2355" i="1"/>
  <c r="J2455" i="1"/>
  <c r="J2454" i="1"/>
  <c r="J2453" i="1"/>
  <c r="J2452" i="1"/>
  <c r="J190" i="1"/>
  <c r="J189" i="1"/>
  <c r="J2094" i="1"/>
  <c r="J1151" i="1"/>
  <c r="J1147" i="1"/>
  <c r="J1146" i="1"/>
  <c r="J1469" i="1"/>
  <c r="J1484" i="1"/>
  <c r="J1483" i="1"/>
  <c r="J427" i="1"/>
  <c r="J299" i="1"/>
  <c r="J298" i="1"/>
  <c r="N568" i="1"/>
  <c r="P568" i="1"/>
  <c r="J1662" i="1"/>
  <c r="J1661" i="1"/>
  <c r="J2013" i="1"/>
  <c r="J2008" i="1"/>
  <c r="J2007" i="1"/>
  <c r="J1656" i="1"/>
  <c r="J1655" i="1"/>
  <c r="J1654" i="1"/>
  <c r="J1864" i="1"/>
  <c r="J1863" i="1"/>
  <c r="J2690" i="1"/>
  <c r="J2689" i="1"/>
  <c r="J2688" i="1"/>
  <c r="J87" i="1"/>
  <c r="J86" i="1"/>
  <c r="J85" i="1"/>
  <c r="J1169" i="1"/>
  <c r="J1389" i="1"/>
  <c r="J1478" i="1"/>
  <c r="J1477" i="1"/>
  <c r="J1908" i="1"/>
  <c r="J1907" i="1"/>
  <c r="J1901" i="1"/>
  <c r="J2228" i="1"/>
  <c r="J2605" i="1"/>
  <c r="J105" i="1"/>
  <c r="J1258" i="1"/>
  <c r="J1421" i="1"/>
  <c r="J1413" i="1"/>
  <c r="J2168" i="1"/>
  <c r="J2167" i="1"/>
  <c r="J2166" i="1"/>
  <c r="J1448" i="1"/>
  <c r="J2260" i="1"/>
  <c r="J2470" i="1"/>
  <c r="J2469" i="1"/>
  <c r="J2468" i="1"/>
  <c r="J1875" i="1"/>
  <c r="J1874" i="1"/>
  <c r="J2655" i="1"/>
  <c r="J2654" i="1"/>
  <c r="J2653" i="1"/>
  <c r="J2652" i="1"/>
  <c r="J121" i="1"/>
  <c r="J120" i="1"/>
  <c r="J2009" i="1"/>
  <c r="J2021" i="1"/>
  <c r="J2020" i="1"/>
  <c r="J2019" i="1"/>
  <c r="J2018" i="1"/>
  <c r="J2186" i="1"/>
  <c r="J2185" i="1"/>
  <c r="J2184" i="1"/>
  <c r="J2172" i="1"/>
  <c r="J182" i="1"/>
  <c r="J177" i="1"/>
  <c r="J1378" i="1"/>
  <c r="J1377" i="1"/>
  <c r="J1376" i="1"/>
  <c r="J1943" i="1"/>
  <c r="J1972" i="1"/>
  <c r="J2132" i="1"/>
  <c r="J2131" i="1"/>
  <c r="J2130" i="1"/>
  <c r="J2349" i="1"/>
  <c r="J2348" i="1"/>
  <c r="J2347" i="1"/>
  <c r="J1001" i="1"/>
  <c r="J1000" i="1"/>
  <c r="J999" i="1"/>
  <c r="J198" i="1"/>
  <c r="J109" i="1"/>
  <c r="J108" i="1"/>
  <c r="J2227" i="1"/>
  <c r="J2226" i="1"/>
  <c r="J980" i="1"/>
  <c r="J2075" i="1"/>
  <c r="J1696" i="1"/>
  <c r="M568" i="1"/>
  <c r="J1190" i="1"/>
  <c r="J1255" i="1"/>
  <c r="J1254" i="1"/>
  <c r="J1253" i="1"/>
  <c r="N567" i="1"/>
  <c r="N566" i="1"/>
  <c r="P566" i="1"/>
  <c r="J972" i="1"/>
  <c r="J188" i="1"/>
  <c r="J187" i="1"/>
  <c r="J1399" i="1"/>
  <c r="J2476" i="1"/>
  <c r="J90" i="1"/>
  <c r="J2074" i="1"/>
  <c r="J2073" i="1"/>
  <c r="J1695" i="1"/>
  <c r="P314" i="1"/>
  <c r="P309" i="1"/>
  <c r="P298" i="1"/>
  <c r="P292" i="1"/>
  <c r="P291" i="1"/>
  <c r="M314" i="1"/>
  <c r="M309" i="1"/>
  <c r="L314" i="1"/>
  <c r="L309" i="1"/>
  <c r="L298" i="1"/>
  <c r="J314" i="1"/>
  <c r="I314" i="1"/>
  <c r="I309" i="1"/>
  <c r="I298" i="1"/>
  <c r="I292" i="1"/>
  <c r="I291" i="1"/>
  <c r="J215" i="1"/>
  <c r="J214" i="1"/>
  <c r="J213" i="1"/>
  <c r="J212" i="1"/>
  <c r="P871" i="1"/>
  <c r="P870" i="1"/>
  <c r="P869" i="1"/>
  <c r="P868" i="1"/>
  <c r="K871" i="1"/>
  <c r="K870" i="1"/>
  <c r="K869" i="1"/>
  <c r="K868" i="1"/>
  <c r="M871" i="1"/>
  <c r="M870" i="1"/>
  <c r="M869" i="1"/>
  <c r="J695" i="1"/>
  <c r="J694" i="1"/>
  <c r="J693" i="1"/>
  <c r="M575" i="1"/>
  <c r="J576" i="1"/>
  <c r="I566" i="1"/>
  <c r="P712" i="1"/>
  <c r="J568" i="1"/>
  <c r="K574" i="1"/>
  <c r="P695" i="1"/>
  <c r="P694" i="1"/>
  <c r="P693" i="1"/>
  <c r="P692" i="1"/>
  <c r="M695" i="1"/>
  <c r="M694" i="1"/>
  <c r="M693" i="1"/>
  <c r="J61" i="1"/>
  <c r="J60" i="1"/>
  <c r="N574" i="1"/>
  <c r="N573" i="1"/>
  <c r="P575" i="1"/>
  <c r="J256" i="1"/>
  <c r="J255" i="1"/>
  <c r="J254" i="1"/>
  <c r="I598" i="1"/>
  <c r="J574" i="1"/>
  <c r="H573" i="1"/>
  <c r="M554" i="1"/>
  <c r="L534" i="1"/>
  <c r="J575" i="1"/>
  <c r="J570" i="1"/>
  <c r="N534" i="1"/>
  <c r="P335" i="1"/>
  <c r="M61" i="1"/>
  <c r="M60" i="1"/>
  <c r="M55" i="1"/>
  <c r="M50" i="1"/>
  <c r="H255" i="1"/>
  <c r="H254" i="1"/>
  <c r="H256" i="1"/>
  <c r="N167" i="1"/>
  <c r="N166" i="1"/>
  <c r="K121" i="1"/>
  <c r="K120" i="1"/>
  <c r="I197" i="1"/>
  <c r="H572" i="1"/>
  <c r="J573" i="1"/>
  <c r="P574" i="1"/>
  <c r="K573" i="1"/>
  <c r="M573" i="1"/>
  <c r="K572" i="1"/>
  <c r="M572" i="1"/>
  <c r="M574" i="1"/>
  <c r="J572" i="1"/>
  <c r="O868" i="1"/>
  <c r="M799" i="1"/>
  <c r="M798" i="1"/>
  <c r="M797" i="1"/>
  <c r="J1534" i="1"/>
  <c r="H2390" i="1"/>
  <c r="H2389" i="1"/>
  <c r="J2405" i="1"/>
  <c r="H554" i="1"/>
  <c r="P567" i="1"/>
  <c r="M569" i="1"/>
  <c r="J137" i="1"/>
  <c r="J136" i="1"/>
  <c r="J135" i="1"/>
  <c r="J985" i="1"/>
  <c r="J1384" i="1"/>
  <c r="O1535" i="1"/>
  <c r="O1534" i="1"/>
  <c r="I2677" i="1"/>
  <c r="I2676" i="1"/>
  <c r="O2109" i="1"/>
  <c r="O2108" i="1"/>
  <c r="O1764" i="1"/>
  <c r="P1158" i="1"/>
  <c r="P1157" i="1"/>
  <c r="P1116" i="1"/>
  <c r="P1115" i="1"/>
  <c r="L1116" i="1"/>
  <c r="L1115" i="1"/>
  <c r="M1116" i="1"/>
  <c r="M1115" i="1"/>
  <c r="P985" i="1"/>
  <c r="P554" i="1"/>
  <c r="M271" i="1"/>
  <c r="M270" i="1"/>
  <c r="M269" i="1"/>
  <c r="J259" i="1"/>
  <c r="O2611" i="1"/>
  <c r="M2377" i="1"/>
  <c r="M2376" i="1"/>
  <c r="M2380" i="1"/>
  <c r="M2379" i="1"/>
  <c r="M2378" i="1"/>
  <c r="L2239" i="1"/>
  <c r="L2238" i="1"/>
  <c r="L2237" i="1"/>
  <c r="L2231" i="1"/>
  <c r="M2240" i="1"/>
  <c r="M2239" i="1"/>
  <c r="M2107" i="1"/>
  <c r="M2106" i="1"/>
  <c r="M2109" i="1"/>
  <c r="M2108" i="1"/>
  <c r="K2109" i="1"/>
  <c r="K2108" i="1"/>
  <c r="K2107" i="1"/>
  <c r="K2106" i="1"/>
  <c r="J1447" i="1"/>
  <c r="J1446" i="1"/>
  <c r="H298" i="1"/>
  <c r="H292" i="1"/>
  <c r="H291" i="1"/>
  <c r="I2595" i="1"/>
  <c r="I2594" i="1"/>
  <c r="I2593" i="1"/>
  <c r="I2592" i="1"/>
  <c r="H2172" i="1"/>
  <c r="O1618" i="1"/>
  <c r="O1617" i="1"/>
  <c r="O1616" i="1"/>
  <c r="K1618" i="1"/>
  <c r="K1617" i="1"/>
  <c r="H1588" i="1"/>
  <c r="N1533" i="1"/>
  <c r="O1885" i="1"/>
  <c r="H1885" i="1"/>
  <c r="N1886" i="1"/>
  <c r="N1885" i="1"/>
  <c r="N1869" i="1"/>
  <c r="L1447" i="1"/>
  <c r="L1446" i="1"/>
  <c r="L1445" i="1"/>
  <c r="P1201" i="1"/>
  <c r="N2630" i="1"/>
  <c r="N2629" i="1"/>
  <c r="N2628" i="1"/>
  <c r="N2627" i="1"/>
  <c r="N2626" i="1"/>
  <c r="H2630" i="1"/>
  <c r="H2629" i="1"/>
  <c r="H2628" i="1"/>
  <c r="H2627" i="1"/>
  <c r="H2626" i="1"/>
  <c r="N2595" i="1"/>
  <c r="N2594" i="1"/>
  <c r="N2593" i="1"/>
  <c r="N2592" i="1"/>
  <c r="L1523" i="1"/>
  <c r="L1522" i="1"/>
  <c r="I1467" i="1"/>
  <c r="K1254" i="1"/>
  <c r="K1253" i="1"/>
  <c r="K1296" i="1"/>
  <c r="K1295" i="1"/>
  <c r="O1810" i="1"/>
  <c r="O1809" i="1"/>
  <c r="P1791" i="1"/>
  <c r="P1790" i="1"/>
  <c r="P1789" i="1"/>
  <c r="P2635" i="1"/>
  <c r="L2253" i="1"/>
  <c r="L2252" i="1"/>
  <c r="K2052" i="1"/>
  <c r="H871" i="1"/>
  <c r="H870" i="1"/>
  <c r="H869" i="1"/>
  <c r="H868" i="1"/>
  <c r="M2679" i="1"/>
  <c r="M2678" i="1"/>
  <c r="I2662" i="1"/>
  <c r="I2661" i="1"/>
  <c r="I2660" i="1"/>
  <c r="I2659" i="1"/>
  <c r="J2640" i="1"/>
  <c r="O2595" i="1"/>
  <c r="O2594" i="1"/>
  <c r="O2593" i="1"/>
  <c r="O2592" i="1"/>
  <c r="O2391" i="1"/>
  <c r="O2390" i="1"/>
  <c r="O2389" i="1"/>
  <c r="O2382" i="1"/>
  <c r="H2008" i="1"/>
  <c r="H2007" i="1"/>
  <c r="N1949" i="1"/>
  <c r="N1948" i="1"/>
  <c r="M2546" i="1"/>
  <c r="L2487" i="1"/>
  <c r="L2486" i="1"/>
  <c r="L2485" i="1"/>
  <c r="I2487" i="1"/>
  <c r="I2486" i="1"/>
  <c r="N2107" i="1"/>
  <c r="N2106" i="1"/>
  <c r="P2039" i="1"/>
  <c r="P2033" i="1"/>
  <c r="P2032" i="1"/>
  <c r="P2031" i="1"/>
  <c r="M1929" i="1"/>
  <c r="M1928" i="1"/>
  <c r="M1927" i="1"/>
  <c r="M1926" i="1"/>
  <c r="K1810" i="1"/>
  <c r="K1809" i="1"/>
  <c r="P1608" i="1"/>
  <c r="P1607" i="1"/>
  <c r="P1606" i="1"/>
  <c r="M1535" i="1"/>
  <c r="K1359" i="1"/>
  <c r="I1240" i="1"/>
  <c r="K1229" i="1"/>
  <c r="O906" i="1"/>
  <c r="O905" i="1"/>
  <c r="O904" i="1"/>
  <c r="N799" i="1"/>
  <c r="N798" i="1"/>
  <c r="N797" i="1"/>
  <c r="I335" i="1"/>
  <c r="H2487" i="1"/>
  <c r="H2486" i="1"/>
  <c r="H2485" i="1"/>
  <c r="H2269" i="1"/>
  <c r="H2268" i="1"/>
  <c r="H2267" i="1"/>
  <c r="M2211" i="1"/>
  <c r="M2210" i="1"/>
  <c r="M2209" i="1"/>
  <c r="M2208" i="1"/>
  <c r="M2163" i="1"/>
  <c r="P2159" i="1"/>
  <c r="M1973" i="1"/>
  <c r="M1972" i="1"/>
  <c r="M1950" i="1"/>
  <c r="N1908" i="1"/>
  <c r="N1907" i="1"/>
  <c r="K1713" i="1"/>
  <c r="K1712" i="1"/>
  <c r="K1711" i="1"/>
  <c r="J1245" i="1"/>
  <c r="O965" i="1"/>
  <c r="O964" i="1"/>
  <c r="L799" i="1"/>
  <c r="L798" i="1"/>
  <c r="O692" i="1"/>
  <c r="H671" i="1"/>
  <c r="L2109" i="1"/>
  <c r="L2108" i="1"/>
  <c r="L2107" i="1"/>
  <c r="L2106" i="1"/>
  <c r="M2048" i="1"/>
  <c r="M2047" i="1"/>
  <c r="N1852" i="1"/>
  <c r="N1851" i="1"/>
  <c r="N1850" i="1"/>
  <c r="N1849" i="1"/>
  <c r="L1826" i="1"/>
  <c r="L1810" i="1"/>
  <c r="L1809" i="1"/>
  <c r="H1682" i="1"/>
  <c r="H1681" i="1"/>
  <c r="H1680" i="1"/>
  <c r="P1638" i="1"/>
  <c r="P1637" i="1"/>
  <c r="P1625" i="1"/>
  <c r="P1616" i="1"/>
  <c r="K1534" i="1"/>
  <c r="K1533" i="1"/>
  <c r="L1505" i="1"/>
  <c r="L1504" i="1"/>
  <c r="L1503" i="1"/>
  <c r="L1421" i="1"/>
  <c r="H1414" i="1"/>
  <c r="H1413" i="1"/>
  <c r="H1404" i="1"/>
  <c r="H1359" i="1"/>
  <c r="O1269" i="1"/>
  <c r="O1268" i="1"/>
  <c r="O1267" i="1"/>
  <c r="O1266" i="1"/>
  <c r="P1254" i="1"/>
  <c r="P1253" i="1"/>
  <c r="O1174" i="1"/>
  <c r="O1173" i="1"/>
  <c r="K1129" i="1"/>
  <c r="K1116" i="1"/>
  <c r="K1115" i="1"/>
  <c r="I985" i="1"/>
  <c r="L965" i="1"/>
  <c r="L964" i="1"/>
  <c r="L950" i="1"/>
  <c r="L924" i="1"/>
  <c r="K197" i="1"/>
  <c r="H1966" i="1"/>
  <c r="P1698" i="1"/>
  <c r="M1417" i="1"/>
  <c r="M1414" i="1"/>
  <c r="J1231" i="1"/>
  <c r="J1230" i="1"/>
  <c r="J1229" i="1"/>
  <c r="J1164" i="1"/>
  <c r="J1163" i="1"/>
  <c r="J1162" i="1"/>
  <c r="J1158" i="1"/>
  <c r="J1157" i="1"/>
  <c r="H985" i="1"/>
  <c r="H906" i="1"/>
  <c r="H905" i="1"/>
  <c r="H904" i="1"/>
  <c r="J875" i="1"/>
  <c r="N871" i="1"/>
  <c r="N870" i="1"/>
  <c r="N869" i="1"/>
  <c r="N868" i="1"/>
  <c r="M522" i="1"/>
  <c r="M441" i="1"/>
  <c r="P427" i="1"/>
  <c r="N197" i="1"/>
  <c r="H1215" i="1"/>
  <c r="H1194" i="1"/>
  <c r="H1189" i="1"/>
  <c r="N1175" i="1"/>
  <c r="N1174" i="1"/>
  <c r="N1173" i="1"/>
  <c r="P1101" i="1"/>
  <c r="P1100" i="1"/>
  <c r="P1099" i="1"/>
  <c r="N1094" i="1"/>
  <c r="N1002" i="1"/>
  <c r="N1001" i="1"/>
  <c r="N1000" i="1"/>
  <c r="N999" i="1"/>
  <c r="I871" i="1"/>
  <c r="I870" i="1"/>
  <c r="I869" i="1"/>
  <c r="I868" i="1"/>
  <c r="K798" i="1"/>
  <c r="K797" i="1"/>
  <c r="K716" i="1"/>
  <c r="K711" i="1"/>
  <c r="M711" i="1"/>
  <c r="M717" i="1"/>
  <c r="L554" i="1"/>
  <c r="P534" i="1"/>
  <c r="O534" i="1"/>
  <c r="K522" i="1"/>
  <c r="M427" i="1"/>
  <c r="L412" i="1"/>
  <c r="H412" i="1"/>
  <c r="I354" i="1"/>
  <c r="I353" i="1"/>
  <c r="I352" i="1"/>
  <c r="I351" i="1"/>
  <c r="H335" i="1"/>
  <c r="M1175" i="1"/>
  <c r="M1174" i="1"/>
  <c r="M1173" i="1"/>
  <c r="H1079" i="1"/>
  <c r="H1052" i="1"/>
  <c r="I534" i="1"/>
  <c r="N522" i="1"/>
  <c r="M369" i="1"/>
  <c r="L335" i="1"/>
  <c r="M81" i="1"/>
  <c r="M80" i="1"/>
  <c r="M79" i="1"/>
  <c r="M82" i="1"/>
  <c r="O27" i="1"/>
  <c r="O26" i="1"/>
  <c r="P2405" i="1"/>
  <c r="N2332" i="1"/>
  <c r="N2331" i="1"/>
  <c r="N2330" i="1"/>
  <c r="O2269" i="1"/>
  <c r="O2268" i="1"/>
  <c r="O2267" i="1"/>
  <c r="P2122" i="1"/>
  <c r="P2121" i="1"/>
  <c r="P2120" i="1"/>
  <c r="P2119" i="1"/>
  <c r="I2094" i="1"/>
  <c r="J1967" i="1"/>
  <c r="J1966" i="1"/>
  <c r="K1908" i="1"/>
  <c r="K1907" i="1"/>
  <c r="K1901" i="1"/>
  <c r="P1820" i="1"/>
  <c r="M1800" i="1"/>
  <c r="M1791" i="1"/>
  <c r="M1790" i="1"/>
  <c r="M1789" i="1"/>
  <c r="I1791" i="1"/>
  <c r="I1790" i="1"/>
  <c r="I1789" i="1"/>
  <c r="L1791" i="1"/>
  <c r="L1790" i="1"/>
  <c r="L1789" i="1"/>
  <c r="N1764" i="1"/>
  <c r="M1618" i="1"/>
  <c r="M1617" i="1"/>
  <c r="K1588" i="1"/>
  <c r="P1540" i="1"/>
  <c r="O1468" i="1"/>
  <c r="P1431" i="1"/>
  <c r="I1421" i="1"/>
  <c r="I1413" i="1"/>
  <c r="I1404" i="1"/>
  <c r="H1240" i="1"/>
  <c r="K1151" i="1"/>
  <c r="K1147" i="1"/>
  <c r="K1146" i="1"/>
  <c r="N1079" i="1"/>
  <c r="P717" i="1"/>
  <c r="N716" i="1"/>
  <c r="P716" i="1"/>
  <c r="J714" i="1"/>
  <c r="N694" i="1"/>
  <c r="N693" i="1"/>
  <c r="N692" i="1"/>
  <c r="L639" i="1"/>
  <c r="I625" i="1"/>
  <c r="I624" i="1"/>
  <c r="I623" i="1"/>
  <c r="P576" i="1"/>
  <c r="P549" i="1"/>
  <c r="P548" i="1"/>
  <c r="P547" i="1"/>
  <c r="P546" i="1"/>
  <c r="M511" i="1"/>
  <c r="N511" i="1"/>
  <c r="K474" i="1"/>
  <c r="M460" i="1"/>
  <c r="I412" i="1"/>
  <c r="N394" i="1"/>
  <c r="N368" i="1"/>
  <c r="N367" i="1"/>
  <c r="N366" i="1"/>
  <c r="L394" i="1"/>
  <c r="O55" i="1"/>
  <c r="O50" i="1"/>
  <c r="J30" i="1"/>
  <c r="J29" i="1"/>
  <c r="J28" i="1"/>
  <c r="J27" i="1"/>
  <c r="J26" i="1"/>
  <c r="I799" i="1"/>
  <c r="I798" i="1"/>
  <c r="I797" i="1"/>
  <c r="H712" i="1"/>
  <c r="J712" i="1"/>
  <c r="J713" i="1"/>
  <c r="O639" i="1"/>
  <c r="O617" i="1"/>
  <c r="K598" i="1"/>
  <c r="P524" i="1"/>
  <c r="P523" i="1"/>
  <c r="P522" i="1"/>
  <c r="H499" i="1"/>
  <c r="H394" i="1"/>
  <c r="H259" i="1"/>
  <c r="I167" i="1"/>
  <c r="I166" i="1"/>
  <c r="M90" i="1"/>
  <c r="I1826" i="1"/>
  <c r="I1810" i="1"/>
  <c r="I1809" i="1"/>
  <c r="I1689" i="1"/>
  <c r="K1791" i="1"/>
  <c r="K1790" i="1"/>
  <c r="K1789" i="1"/>
  <c r="K1682" i="1"/>
  <c r="K1681" i="1"/>
  <c r="K1680" i="1"/>
  <c r="K1666" i="1"/>
  <c r="P1422" i="1"/>
  <c r="O1362" i="1"/>
  <c r="O1361" i="1"/>
  <c r="O1360" i="1"/>
  <c r="O1359" i="1"/>
  <c r="L1215" i="1"/>
  <c r="J1111" i="1"/>
  <c r="J1110" i="1"/>
  <c r="J1109" i="1"/>
  <c r="P1043" i="1"/>
  <c r="P1042" i="1"/>
  <c r="P1041" i="1"/>
  <c r="M788" i="1"/>
  <c r="M787" i="1"/>
  <c r="M786" i="1"/>
  <c r="M785" i="1"/>
  <c r="M767" i="1"/>
  <c r="H650" i="1"/>
  <c r="H649" i="1"/>
  <c r="H648" i="1"/>
  <c r="M355" i="1"/>
  <c r="M354" i="1"/>
  <c r="M353" i="1"/>
  <c r="M352" i="1"/>
  <c r="M351" i="1"/>
  <c r="P61" i="1"/>
  <c r="P60" i="1"/>
  <c r="P55" i="1"/>
  <c r="P50" i="1"/>
  <c r="N27" i="1"/>
  <c r="N26" i="1"/>
  <c r="M742" i="1"/>
  <c r="M741" i="1"/>
  <c r="M740" i="1"/>
  <c r="M739" i="1"/>
  <c r="H450" i="1"/>
  <c r="O238" i="1"/>
  <c r="O237" i="1"/>
  <c r="O236" i="1"/>
  <c r="O227" i="1"/>
  <c r="L197" i="1"/>
  <c r="L196" i="1"/>
  <c r="H155" i="1"/>
  <c r="H137" i="1"/>
  <c r="H136" i="1"/>
  <c r="H135" i="1"/>
  <c r="I121" i="1"/>
  <c r="I120" i="1"/>
  <c r="K110" i="1"/>
  <c r="K109" i="1"/>
  <c r="K108" i="1"/>
  <c r="N50" i="1"/>
  <c r="L155" i="1"/>
  <c r="O314" i="1"/>
  <c r="O309" i="1"/>
  <c r="O298" i="1"/>
  <c r="P1421" i="1"/>
  <c r="H368" i="1"/>
  <c r="H367" i="1"/>
  <c r="H366" i="1"/>
  <c r="I689" i="1"/>
  <c r="I688" i="1"/>
  <c r="I687" i="1"/>
  <c r="I671" i="1"/>
  <c r="M2238" i="1"/>
  <c r="M2237" i="1"/>
  <c r="M2231" i="1"/>
  <c r="M49" i="1"/>
  <c r="P573" i="1"/>
  <c r="N572" i="1"/>
  <c r="P572" i="1"/>
  <c r="J2658" i="1"/>
  <c r="O2626" i="1"/>
  <c r="L2626" i="1"/>
  <c r="H2225" i="1"/>
  <c r="P1862" i="1"/>
  <c r="N350" i="1"/>
  <c r="K268" i="1"/>
  <c r="H2467" i="1"/>
  <c r="H2451" i="1"/>
  <c r="O1533" i="1"/>
  <c r="O1521" i="1"/>
  <c r="O1520" i="1"/>
  <c r="O1466" i="1"/>
  <c r="H2382" i="1"/>
  <c r="H2375" i="1"/>
  <c r="J2346" i="1"/>
  <c r="J2032" i="1"/>
  <c r="J2031" i="1"/>
  <c r="J2025" i="1"/>
  <c r="J2024" i="1"/>
  <c r="J1848" i="1"/>
  <c r="J2436" i="1"/>
  <c r="J1616" i="1"/>
  <c r="L597" i="1"/>
  <c r="K2658" i="1"/>
  <c r="M2591" i="1"/>
  <c r="P2537" i="1"/>
  <c r="P2530" i="1"/>
  <c r="M2308" i="1"/>
  <c r="M2307" i="1"/>
  <c r="P2282" i="1"/>
  <c r="P2281" i="1"/>
  <c r="P2225" i="1"/>
  <c r="P2118" i="1"/>
  <c r="M1666" i="1"/>
  <c r="P1666" i="1"/>
  <c r="L1404" i="1"/>
  <c r="K1283" i="1"/>
  <c r="K1265" i="1"/>
  <c r="N985" i="1"/>
  <c r="M924" i="1"/>
  <c r="L2090" i="1"/>
  <c r="O1689" i="1"/>
  <c r="O1660" i="1"/>
  <c r="J1533" i="1"/>
  <c r="J1521" i="1"/>
  <c r="J1520" i="1"/>
  <c r="P49" i="1"/>
  <c r="M2677" i="1"/>
  <c r="M2676" i="1"/>
  <c r="K1689" i="1"/>
  <c r="K1660" i="1"/>
  <c r="L1283" i="1"/>
  <c r="N924" i="1"/>
  <c r="K1521" i="1"/>
  <c r="I2626" i="1"/>
  <c r="P2172" i="1"/>
  <c r="I2006" i="1"/>
  <c r="H350" i="1"/>
  <c r="L368" i="1"/>
  <c r="L367" i="1"/>
  <c r="P1697" i="1"/>
  <c r="P1696" i="1"/>
  <c r="P1695" i="1"/>
  <c r="N1901" i="1"/>
  <c r="N1862" i="1"/>
  <c r="N1848" i="1"/>
  <c r="J197" i="1"/>
  <c r="J196" i="1"/>
  <c r="J50" i="1"/>
  <c r="J49" i="1"/>
  <c r="I1869" i="1"/>
  <c r="I1862" i="1"/>
  <c r="I1848" i="1"/>
  <c r="N2451" i="1"/>
  <c r="J797" i="1"/>
  <c r="J671" i="1"/>
  <c r="L49" i="1"/>
  <c r="P2658" i="1"/>
  <c r="O2591" i="1"/>
  <c r="N2558" i="1"/>
  <c r="L2537" i="1"/>
  <c r="L2530" i="1"/>
  <c r="H2537" i="1"/>
  <c r="H2530" i="1"/>
  <c r="M2451" i="1"/>
  <c r="P2361" i="1"/>
  <c r="J2339" i="1"/>
  <c r="J2338" i="1"/>
  <c r="J2337" i="1"/>
  <c r="J2324" i="1"/>
  <c r="J2238" i="1"/>
  <c r="J2237" i="1"/>
  <c r="J2231" i="1"/>
  <c r="N1467" i="1"/>
  <c r="O1384" i="1"/>
  <c r="J924" i="1"/>
  <c r="M84" i="1"/>
  <c r="M692" i="1"/>
  <c r="M670" i="1"/>
  <c r="M597" i="1"/>
  <c r="J2006" i="1"/>
  <c r="J2072" i="1"/>
  <c r="H566" i="1"/>
  <c r="J566" i="1"/>
  <c r="J567" i="1"/>
  <c r="J350" i="1"/>
  <c r="J2567" i="1"/>
  <c r="J2558" i="1"/>
  <c r="N49" i="1"/>
  <c r="J269" i="1"/>
  <c r="M868" i="1"/>
  <c r="J84" i="1"/>
  <c r="J2225" i="1"/>
  <c r="J2467" i="1"/>
  <c r="J2451" i="1"/>
  <c r="P617" i="1"/>
  <c r="H84" i="1"/>
  <c r="J1938" i="1"/>
  <c r="J1937" i="1"/>
  <c r="J1936" i="1"/>
  <c r="J2375" i="1"/>
  <c r="J1991" i="1"/>
  <c r="M2032" i="1"/>
  <c r="M2031" i="1"/>
  <c r="M2025" i="1"/>
  <c r="M2024" i="1"/>
  <c r="J1040" i="1"/>
  <c r="J1359" i="1"/>
  <c r="M136" i="1"/>
  <c r="M135" i="1"/>
  <c r="N268" i="1"/>
  <c r="M1040" i="1"/>
  <c r="P84" i="1"/>
  <c r="K2090" i="1"/>
  <c r="K1467" i="1"/>
  <c r="L2451" i="1"/>
  <c r="H2667" i="1"/>
  <c r="H2658" i="1"/>
  <c r="P2611" i="1"/>
  <c r="M2611" i="1"/>
  <c r="H2558" i="1"/>
  <c r="J2537" i="1"/>
  <c r="J2530" i="1"/>
  <c r="N2537" i="1"/>
  <c r="N2530" i="1"/>
  <c r="P2487" i="1"/>
  <c r="P2486" i="1"/>
  <c r="P2485" i="1"/>
  <c r="P2467" i="1"/>
  <c r="O2485" i="1"/>
  <c r="O2467" i="1"/>
  <c r="O2451" i="1"/>
  <c r="L2467" i="1"/>
  <c r="P2436" i="1"/>
  <c r="L2436" i="1"/>
  <c r="N2436" i="1"/>
  <c r="M2416" i="1"/>
  <c r="J2391" i="1"/>
  <c r="J2390" i="1"/>
  <c r="J2389" i="1"/>
  <c r="J2382" i="1"/>
  <c r="M2346" i="1"/>
  <c r="K2346" i="1"/>
  <c r="H2346" i="1"/>
  <c r="M2337" i="1"/>
  <c r="M2324" i="1"/>
  <c r="M2339" i="1"/>
  <c r="M2338" i="1"/>
  <c r="P2313" i="1"/>
  <c r="P2308" i="1"/>
  <c r="P2307" i="1"/>
  <c r="I2298" i="1"/>
  <c r="I2281" i="1"/>
  <c r="O2281" i="1"/>
  <c r="O2225" i="1"/>
  <c r="O2190" i="1"/>
  <c r="K2281" i="1"/>
  <c r="K2225" i="1"/>
  <c r="K2190" i="1"/>
  <c r="H2281" i="1"/>
  <c r="N2191" i="1"/>
  <c r="P2154" i="1"/>
  <c r="I2154" i="1"/>
  <c r="J2090" i="1"/>
  <c r="M2090" i="1"/>
  <c r="J2052" i="1"/>
  <c r="H2032" i="1"/>
  <c r="H2031" i="1"/>
  <c r="H2025" i="1"/>
  <c r="H2024" i="1"/>
  <c r="H2006" i="1"/>
  <c r="P1938" i="1"/>
  <c r="P1937" i="1"/>
  <c r="P1936" i="1"/>
  <c r="N1938" i="1"/>
  <c r="N1937" i="1"/>
  <c r="N1936" i="1"/>
  <c r="K1862" i="1"/>
  <c r="O1862" i="1"/>
  <c r="O1848" i="1"/>
  <c r="L1869" i="1"/>
  <c r="L1862" i="1"/>
  <c r="L1848" i="1"/>
  <c r="M1296" i="1"/>
  <c r="M1295" i="1"/>
  <c r="M1283" i="1"/>
  <c r="M1265" i="1"/>
  <c r="L1194" i="1"/>
  <c r="L1189" i="1"/>
  <c r="L292" i="1"/>
  <c r="L291" i="1"/>
  <c r="O268" i="1"/>
  <c r="H196" i="1"/>
  <c r="N1039" i="1"/>
  <c r="N998" i="1"/>
  <c r="N2154" i="1"/>
  <c r="J292" i="1"/>
  <c r="J291" i="1"/>
  <c r="J1467" i="1"/>
  <c r="J1869" i="1"/>
  <c r="J1862" i="1"/>
  <c r="L1533" i="1"/>
  <c r="L1521" i="1"/>
  <c r="J1116" i="1"/>
  <c r="J1115" i="1"/>
  <c r="H1848" i="1"/>
  <c r="K196" i="1"/>
  <c r="M2667" i="1"/>
  <c r="M2658" i="1"/>
  <c r="N2667" i="1"/>
  <c r="N2658" i="1"/>
  <c r="I2667" i="1"/>
  <c r="I2658" i="1"/>
  <c r="N2611" i="1"/>
  <c r="K2611" i="1"/>
  <c r="O2530" i="1"/>
  <c r="K2485" i="1"/>
  <c r="K2467" i="1"/>
  <c r="P2451" i="1"/>
  <c r="H2436" i="1"/>
  <c r="P2324" i="1"/>
  <c r="J2308" i="1"/>
  <c r="J2307" i="1"/>
  <c r="L2281" i="1"/>
  <c r="L2225" i="1"/>
  <c r="L2190" i="1"/>
  <c r="N2225" i="1"/>
  <c r="I2225" i="1"/>
  <c r="I2190" i="1"/>
  <c r="J2191" i="1"/>
  <c r="M2154" i="1"/>
  <c r="J2154" i="1"/>
  <c r="K2118" i="1"/>
  <c r="K1938" i="1"/>
  <c r="K1937" i="1"/>
  <c r="K1936" i="1"/>
  <c r="H1938" i="1"/>
  <c r="H1937" i="1"/>
  <c r="H1936" i="1"/>
  <c r="P1848" i="1"/>
  <c r="L1712" i="1"/>
  <c r="L1711" i="1"/>
  <c r="L1689" i="1"/>
  <c r="L1660" i="1"/>
  <c r="M1713" i="1"/>
  <c r="M1712" i="1"/>
  <c r="M1711" i="1"/>
  <c r="M1689" i="1"/>
  <c r="M1660" i="1"/>
  <c r="J1713" i="1"/>
  <c r="P1713" i="1"/>
  <c r="H1666" i="1"/>
  <c r="L1467" i="1"/>
  <c r="N1445" i="1"/>
  <c r="J1284" i="1"/>
  <c r="L1265" i="1"/>
  <c r="N1194" i="1"/>
  <c r="N1189" i="1"/>
  <c r="H1039" i="1"/>
  <c r="H998" i="1"/>
  <c r="K1039" i="1"/>
  <c r="L670" i="1"/>
  <c r="M2552" i="1"/>
  <c r="M2551" i="1"/>
  <c r="M2545" i="1"/>
  <c r="M2544" i="1"/>
  <c r="M2537" i="1"/>
  <c r="M2530" i="1"/>
  <c r="L2390" i="1"/>
  <c r="L2389" i="1"/>
  <c r="L2382" i="1"/>
  <c r="L2375" i="1"/>
  <c r="K2361" i="1"/>
  <c r="O2072" i="1"/>
  <c r="N1696" i="1"/>
  <c r="N1695" i="1"/>
  <c r="H711" i="1"/>
  <c r="J711" i="1"/>
  <c r="H694" i="1"/>
  <c r="H693" i="1"/>
  <c r="H692" i="1"/>
  <c r="H670" i="1"/>
  <c r="H597" i="1"/>
  <c r="L797" i="1"/>
  <c r="K1020" i="1"/>
  <c r="I2032" i="1"/>
  <c r="I2031" i="1"/>
  <c r="I2025" i="1"/>
  <c r="I2024" i="1"/>
  <c r="P2570" i="1"/>
  <c r="P2569" i="1"/>
  <c r="P2568" i="1"/>
  <c r="L2298" i="1"/>
  <c r="M2194" i="1"/>
  <c r="M2193" i="1"/>
  <c r="M2192" i="1"/>
  <c r="M2191" i="1"/>
  <c r="M2177" i="1"/>
  <c r="M2176" i="1"/>
  <c r="M2175" i="1"/>
  <c r="M2174" i="1"/>
  <c r="M2173" i="1"/>
  <c r="M2172" i="1"/>
  <c r="O1413" i="1"/>
  <c r="N1297" i="1"/>
  <c r="N1296" i="1"/>
  <c r="N1295" i="1"/>
  <c r="P1175" i="1"/>
  <c r="N1116" i="1"/>
  <c r="N1115" i="1"/>
  <c r="N711" i="1"/>
  <c r="P711" i="1"/>
  <c r="P670" i="1"/>
  <c r="M716" i="1"/>
  <c r="K654" i="1"/>
  <c r="M654" i="1"/>
  <c r="M567" i="1"/>
  <c r="P2107" i="1"/>
  <c r="P2106" i="1"/>
  <c r="M1682" i="1"/>
  <c r="M1681" i="1"/>
  <c r="M1680" i="1"/>
  <c r="L1982" i="1"/>
  <c r="H2595" i="1"/>
  <c r="H2594" i="1"/>
  <c r="H2593" i="1"/>
  <c r="H2592" i="1"/>
  <c r="H2591" i="1"/>
  <c r="P2577" i="1"/>
  <c r="P2576" i="1"/>
  <c r="P2575" i="1"/>
  <c r="J2577" i="1"/>
  <c r="J2576" i="1"/>
  <c r="J2575" i="1"/>
  <c r="K2562" i="1"/>
  <c r="K2561" i="1"/>
  <c r="K2560" i="1"/>
  <c r="K2559" i="1"/>
  <c r="K2558" i="1"/>
  <c r="I2546" i="1"/>
  <c r="I2545" i="1"/>
  <c r="I2544" i="1"/>
  <c r="I2537" i="1"/>
  <c r="I2530" i="1"/>
  <c r="N2416" i="1"/>
  <c r="N2390" i="1"/>
  <c r="N2389" i="1"/>
  <c r="N2382" i="1"/>
  <c r="N2375" i="1"/>
  <c r="I2391" i="1"/>
  <c r="I2390" i="1"/>
  <c r="I2389" i="1"/>
  <c r="I2382" i="1"/>
  <c r="I2375" i="1"/>
  <c r="P2350" i="1"/>
  <c r="P2349" i="1"/>
  <c r="P2348" i="1"/>
  <c r="P2347" i="1"/>
  <c r="P2346" i="1"/>
  <c r="P2302" i="1"/>
  <c r="P2298" i="1"/>
  <c r="P2269" i="1"/>
  <c r="P2268" i="1"/>
  <c r="P2267" i="1"/>
  <c r="L2194" i="1"/>
  <c r="L2193" i="1"/>
  <c r="L2192" i="1"/>
  <c r="L2191" i="1"/>
  <c r="H2194" i="1"/>
  <c r="H2193" i="1"/>
  <c r="H2192" i="1"/>
  <c r="H2191" i="1"/>
  <c r="P2177" i="1"/>
  <c r="P2176" i="1"/>
  <c r="P2175" i="1"/>
  <c r="P2174" i="1"/>
  <c r="P2173" i="1"/>
  <c r="J2122" i="1"/>
  <c r="J2121" i="1"/>
  <c r="J2120" i="1"/>
  <c r="J2119" i="1"/>
  <c r="J2118" i="1"/>
  <c r="I2008" i="1"/>
  <c r="I2007" i="1"/>
  <c r="M1991" i="1"/>
  <c r="O1949" i="1"/>
  <c r="O1948" i="1"/>
  <c r="O1938" i="1"/>
  <c r="O1937" i="1"/>
  <c r="O1936" i="1"/>
  <c r="I1666" i="1"/>
  <c r="I1660" i="1"/>
  <c r="P1573" i="1"/>
  <c r="M1550" i="1"/>
  <c r="M1540" i="1"/>
  <c r="M1534" i="1"/>
  <c r="I1534" i="1"/>
  <c r="I1533" i="1"/>
  <c r="I1521" i="1"/>
  <c r="H1485" i="1"/>
  <c r="H1484" i="1"/>
  <c r="H1483" i="1"/>
  <c r="P1445" i="1"/>
  <c r="K1451" i="1"/>
  <c r="K1447" i="1"/>
  <c r="K1446" i="1"/>
  <c r="K1445" i="1"/>
  <c r="P1240" i="1"/>
  <c r="P1194" i="1"/>
  <c r="P1189" i="1"/>
  <c r="M1158" i="1"/>
  <c r="M1157" i="1"/>
  <c r="I965" i="1"/>
  <c r="I964" i="1"/>
  <c r="I950" i="1"/>
  <c r="I924" i="1"/>
  <c r="I692" i="1"/>
  <c r="I670" i="1"/>
  <c r="M2391" i="1"/>
  <c r="L2308" i="1"/>
  <c r="L2307" i="1"/>
  <c r="M2140" i="1"/>
  <c r="M2139" i="1"/>
  <c r="M2138" i="1"/>
  <c r="M2137" i="1"/>
  <c r="M2136" i="1"/>
  <c r="N2093" i="1"/>
  <c r="N2092" i="1"/>
  <c r="N2091" i="1"/>
  <c r="N2090" i="1"/>
  <c r="M2072" i="1"/>
  <c r="L2025" i="1"/>
  <c r="L2024" i="1"/>
  <c r="H767" i="1"/>
  <c r="N1359" i="1"/>
  <c r="N1283" i="1"/>
  <c r="N1265" i="1"/>
  <c r="H2337" i="1"/>
  <c r="H2324" i="1"/>
  <c r="H2339" i="1"/>
  <c r="H2338" i="1"/>
  <c r="N2008" i="1"/>
  <c r="N2007" i="1"/>
  <c r="N2006" i="1"/>
  <c r="M1885" i="1"/>
  <c r="M1869" i="1"/>
  <c r="M1862" i="1"/>
  <c r="M1848" i="1"/>
  <c r="H1573" i="1"/>
  <c r="H1533" i="1"/>
  <c r="H1521" i="1"/>
  <c r="H1520" i="1"/>
  <c r="P1511" i="1"/>
  <c r="I725" i="1"/>
  <c r="I724" i="1"/>
  <c r="I723" i="1"/>
  <c r="O1298" i="1"/>
  <c r="O1297" i="1"/>
  <c r="O1296" i="1"/>
  <c r="O1295" i="1"/>
  <c r="O1283" i="1"/>
  <c r="O1265" i="1"/>
  <c r="P1288" i="1"/>
  <c r="P1287" i="1"/>
  <c r="P1286" i="1"/>
  <c r="P1285" i="1"/>
  <c r="P1284" i="1"/>
  <c r="P271" i="1"/>
  <c r="P270" i="1"/>
  <c r="P269" i="1"/>
  <c r="P268" i="1"/>
  <c r="N2677" i="1"/>
  <c r="N2676" i="1"/>
  <c r="L2662" i="1"/>
  <c r="L2661" i="1"/>
  <c r="L2660" i="1"/>
  <c r="L2659" i="1"/>
  <c r="L2658" i="1"/>
  <c r="M2631" i="1"/>
  <c r="M2630" i="1"/>
  <c r="M2629" i="1"/>
  <c r="M2628" i="1"/>
  <c r="M2627" i="1"/>
  <c r="M2626" i="1"/>
  <c r="M2596" i="1"/>
  <c r="M2595" i="1"/>
  <c r="M2594" i="1"/>
  <c r="M2593" i="1"/>
  <c r="M2592" i="1"/>
  <c r="L2595" i="1"/>
  <c r="L2594" i="1"/>
  <c r="L2593" i="1"/>
  <c r="L2592" i="1"/>
  <c r="L2591" i="1"/>
  <c r="M2570" i="1"/>
  <c r="M2569" i="1"/>
  <c r="M2568" i="1"/>
  <c r="M2567" i="1"/>
  <c r="M2558" i="1"/>
  <c r="I2505" i="1"/>
  <c r="I2485" i="1"/>
  <c r="I2467" i="1"/>
  <c r="I2451" i="1"/>
  <c r="K2455" i="1"/>
  <c r="K2454" i="1"/>
  <c r="K2453" i="1"/>
  <c r="K2452" i="1"/>
  <c r="O2324" i="1"/>
  <c r="M2269" i="1"/>
  <c r="M2268" i="1"/>
  <c r="M2267" i="1"/>
  <c r="M2225" i="1"/>
  <c r="M2247" i="1"/>
  <c r="P2094" i="1"/>
  <c r="P2093" i="1"/>
  <c r="P2092" i="1"/>
  <c r="P2091" i="1"/>
  <c r="O2094" i="1"/>
  <c r="O2093" i="1"/>
  <c r="O2092" i="1"/>
  <c r="O2091" i="1"/>
  <c r="O2090" i="1"/>
  <c r="N2052" i="1"/>
  <c r="N2032" i="1"/>
  <c r="N2031" i="1"/>
  <c r="N2025" i="1"/>
  <c r="N2024" i="1"/>
  <c r="O1908" i="1"/>
  <c r="O1907" i="1"/>
  <c r="O1901" i="1"/>
  <c r="P1826" i="1"/>
  <c r="P1810" i="1"/>
  <c r="P1809" i="1"/>
  <c r="P1765" i="1"/>
  <c r="P1764" i="1"/>
  <c r="H1764" i="1"/>
  <c r="H1713" i="1"/>
  <c r="L1666" i="1"/>
  <c r="L1625" i="1"/>
  <c r="L1616" i="1"/>
  <c r="N1625" i="1"/>
  <c r="N1616" i="1"/>
  <c r="N1520" i="1"/>
  <c r="N1466" i="1"/>
  <c r="M1511" i="1"/>
  <c r="I1297" i="1"/>
  <c r="I1296" i="1"/>
  <c r="I1295" i="1"/>
  <c r="I1283" i="1"/>
  <c r="I1265" i="1"/>
  <c r="J1220" i="1"/>
  <c r="J1215" i="1"/>
  <c r="J1194" i="1"/>
  <c r="J1189" i="1"/>
  <c r="I1174" i="1"/>
  <c r="I1173" i="1"/>
  <c r="O1966" i="1"/>
  <c r="J1812" i="1"/>
  <c r="J1811" i="1"/>
  <c r="J1810" i="1"/>
  <c r="J1809" i="1"/>
  <c r="M1626" i="1"/>
  <c r="M1625" i="1"/>
  <c r="M1616" i="1"/>
  <c r="P1535" i="1"/>
  <c r="P1534" i="1"/>
  <c r="P1533" i="1"/>
  <c r="P1521" i="1"/>
  <c r="P1520" i="1"/>
  <c r="L1511" i="1"/>
  <c r="M1496" i="1"/>
  <c r="M1495" i="1"/>
  <c r="O1405" i="1"/>
  <c r="O1404" i="1"/>
  <c r="N1384" i="1"/>
  <c r="O1342" i="1"/>
  <c r="H1297" i="1"/>
  <c r="H1296" i="1"/>
  <c r="H1295" i="1"/>
  <c r="H1283" i="1"/>
  <c r="H1265" i="1"/>
  <c r="I1158" i="1"/>
  <c r="I1157" i="1"/>
  <c r="I1039" i="1"/>
  <c r="I998" i="1"/>
  <c r="O1079" i="1"/>
  <c r="O1046" i="1"/>
  <c r="O1040" i="1"/>
  <c r="O1039" i="1"/>
  <c r="O998" i="1"/>
  <c r="J938" i="1"/>
  <c r="J937" i="1"/>
  <c r="J936" i="1"/>
  <c r="J935" i="1"/>
  <c r="N767" i="1"/>
  <c r="I753" i="1"/>
  <c r="I752" i="1"/>
  <c r="I751" i="1"/>
  <c r="J655" i="1"/>
  <c r="H654" i="1"/>
  <c r="J654" i="1"/>
  <c r="H2109" i="1"/>
  <c r="H2108" i="1"/>
  <c r="H2107" i="1"/>
  <c r="H2106" i="1"/>
  <c r="H2090" i="1"/>
  <c r="I2052" i="1"/>
  <c r="K1852" i="1"/>
  <c r="K1851" i="1"/>
  <c r="K1850" i="1"/>
  <c r="K1849" i="1"/>
  <c r="K1848" i="1"/>
  <c r="N1826" i="1"/>
  <c r="N1810" i="1"/>
  <c r="N1809" i="1"/>
  <c r="N1689" i="1"/>
  <c r="N1660" i="1"/>
  <c r="H1820" i="1"/>
  <c r="H1810" i="1"/>
  <c r="H1809" i="1"/>
  <c r="J1761" i="1"/>
  <c r="J1760" i="1"/>
  <c r="P1683" i="1"/>
  <c r="P1682" i="1"/>
  <c r="P1681" i="1"/>
  <c r="P1680" i="1"/>
  <c r="I1625" i="1"/>
  <c r="I1616" i="1"/>
  <c r="M1575" i="1"/>
  <c r="M1574" i="1"/>
  <c r="M1573" i="1"/>
  <c r="L1574" i="1"/>
  <c r="L1573" i="1"/>
  <c r="J1505" i="1"/>
  <c r="J1504" i="1"/>
  <c r="J1503" i="1"/>
  <c r="H1468" i="1"/>
  <c r="H1467" i="1"/>
  <c r="H1378" i="1"/>
  <c r="H1377" i="1"/>
  <c r="H1376" i="1"/>
  <c r="L1240" i="1"/>
  <c r="M1220" i="1"/>
  <c r="M1215" i="1"/>
  <c r="K1002" i="1"/>
  <c r="K1001" i="1"/>
  <c r="K1000" i="1"/>
  <c r="K999" i="1"/>
  <c r="K998" i="1"/>
  <c r="P974" i="1"/>
  <c r="P973" i="1"/>
  <c r="P972" i="1"/>
  <c r="P950" i="1"/>
  <c r="P924" i="1"/>
  <c r="O767" i="1"/>
  <c r="I767" i="1"/>
  <c r="K549" i="1"/>
  <c r="K548" i="1"/>
  <c r="K547" i="1"/>
  <c r="K546" i="1"/>
  <c r="P355" i="1"/>
  <c r="P354" i="1"/>
  <c r="P353" i="1"/>
  <c r="P352" i="1"/>
  <c r="P351" i="1"/>
  <c r="N1713" i="1"/>
  <c r="N1712" i="1"/>
  <c r="N1711" i="1"/>
  <c r="M1559" i="1"/>
  <c r="M1558" i="1"/>
  <c r="M1557" i="1"/>
  <c r="M1505" i="1"/>
  <c r="M1504" i="1"/>
  <c r="M1503" i="1"/>
  <c r="P1407" i="1"/>
  <c r="P1406" i="1"/>
  <c r="P1405" i="1"/>
  <c r="P1404" i="1"/>
  <c r="M1202" i="1"/>
  <c r="M1201" i="1"/>
  <c r="P1182" i="1"/>
  <c r="P1181" i="1"/>
  <c r="P1180" i="1"/>
  <c r="L1079" i="1"/>
  <c r="L1046" i="1"/>
  <c r="L1040" i="1"/>
  <c r="L1039" i="1"/>
  <c r="L998" i="1"/>
  <c r="L767" i="1"/>
  <c r="P639" i="1"/>
  <c r="P601" i="1"/>
  <c r="P600" i="1"/>
  <c r="P599" i="1"/>
  <c r="P598" i="1"/>
  <c r="K1637" i="1"/>
  <c r="K1625" i="1"/>
  <c r="K1616" i="1"/>
  <c r="P1485" i="1"/>
  <c r="P1484" i="1"/>
  <c r="P1483" i="1"/>
  <c r="P1467" i="1"/>
  <c r="N1129" i="1"/>
  <c r="P1059" i="1"/>
  <c r="P1052" i="1"/>
  <c r="P1046" i="1"/>
  <c r="P1040" i="1"/>
  <c r="M1003" i="1"/>
  <c r="M1002" i="1"/>
  <c r="M1001" i="1"/>
  <c r="M1000" i="1"/>
  <c r="M999" i="1"/>
  <c r="H1158" i="1"/>
  <c r="H1157" i="1"/>
  <c r="L1099" i="1"/>
  <c r="K958" i="1"/>
  <c r="K957" i="1"/>
  <c r="K956" i="1"/>
  <c r="K950" i="1"/>
  <c r="K924" i="1"/>
  <c r="O799" i="1"/>
  <c r="O798" i="1"/>
  <c r="O797" i="1"/>
  <c r="O597" i="1"/>
  <c r="K786" i="1"/>
  <c r="K785" i="1"/>
  <c r="K767" i="1"/>
  <c r="K671" i="1"/>
  <c r="K670" i="1"/>
  <c r="K597" i="1"/>
  <c r="N639" i="1"/>
  <c r="I639" i="1"/>
  <c r="I617" i="1"/>
  <c r="I597" i="1"/>
  <c r="N625" i="1"/>
  <c r="N624" i="1"/>
  <c r="N623" i="1"/>
  <c r="O554" i="1"/>
  <c r="M259" i="1"/>
  <c r="O197" i="1"/>
  <c r="O196" i="1"/>
  <c r="H974" i="1"/>
  <c r="H973" i="1"/>
  <c r="H972" i="1"/>
  <c r="H950" i="1"/>
  <c r="H924" i="1"/>
  <c r="M534" i="1"/>
  <c r="L522" i="1"/>
  <c r="I474" i="1"/>
  <c r="I368" i="1"/>
  <c r="I367" i="1"/>
  <c r="I366" i="1"/>
  <c r="I350" i="1"/>
  <c r="H227" i="1"/>
  <c r="I55" i="1"/>
  <c r="I50" i="1"/>
  <c r="I49" i="1"/>
  <c r="J689" i="1"/>
  <c r="J688" i="1"/>
  <c r="J687" i="1"/>
  <c r="O474" i="1"/>
  <c r="O368" i="1"/>
  <c r="O367" i="1"/>
  <c r="O366" i="1"/>
  <c r="O350" i="1"/>
  <c r="O450" i="1"/>
  <c r="O493" i="1"/>
  <c r="K394" i="1"/>
  <c r="K368" i="1"/>
  <c r="K367" i="1"/>
  <c r="K366" i="1"/>
  <c r="K350" i="1"/>
  <c r="M324" i="1"/>
  <c r="M298" i="1"/>
  <c r="M292" i="1"/>
  <c r="M291" i="1"/>
  <c r="M268" i="1"/>
  <c r="K259" i="1"/>
  <c r="M224" i="1"/>
  <c r="M223" i="1"/>
  <c r="M222" i="1"/>
  <c r="M196" i="1"/>
  <c r="K50" i="1"/>
  <c r="K49" i="1"/>
  <c r="J735" i="1"/>
  <c r="J731" i="1"/>
  <c r="J730" i="1"/>
  <c r="J692" i="1"/>
  <c r="L450" i="1"/>
  <c r="I450" i="1"/>
  <c r="P442" i="1"/>
  <c r="P441" i="1"/>
  <c r="P368" i="1"/>
  <c r="P367" i="1"/>
  <c r="P366" i="1"/>
  <c r="M412" i="1"/>
  <c r="M368" i="1"/>
  <c r="M367" i="1"/>
  <c r="M366" i="1"/>
  <c r="M350" i="1"/>
  <c r="L276" i="1"/>
  <c r="L271" i="1"/>
  <c r="L270" i="1"/>
  <c r="L269" i="1"/>
  <c r="L268" i="1"/>
  <c r="I238" i="1"/>
  <c r="I237" i="1"/>
  <c r="I236" i="1"/>
  <c r="I227" i="1"/>
  <c r="I196" i="1"/>
  <c r="H55" i="1"/>
  <c r="H50" i="1"/>
  <c r="H49" i="1"/>
  <c r="L27" i="1"/>
  <c r="L26" i="1"/>
  <c r="O92" i="1"/>
  <c r="O91" i="1"/>
  <c r="O90" i="1"/>
  <c r="O84" i="1"/>
  <c r="O49" i="1"/>
  <c r="K14" i="1"/>
  <c r="K13" i="1"/>
  <c r="K12" i="1"/>
  <c r="M2190" i="1"/>
  <c r="O11" i="1"/>
  <c r="P1039" i="1"/>
  <c r="P998" i="1"/>
  <c r="I1520" i="1"/>
  <c r="I1466" i="1"/>
  <c r="I11" i="1"/>
  <c r="L1520" i="1"/>
  <c r="L1466" i="1"/>
  <c r="P2190" i="1"/>
  <c r="P2567" i="1"/>
  <c r="P2558" i="1"/>
  <c r="K1520" i="1"/>
  <c r="K1466" i="1"/>
  <c r="J1283" i="1"/>
  <c r="J1265" i="1"/>
  <c r="M1194" i="1"/>
  <c r="M1189" i="1"/>
  <c r="P2090" i="1"/>
  <c r="K2451" i="1"/>
  <c r="K11" i="1"/>
  <c r="M1982" i="1"/>
  <c r="M1948" i="1"/>
  <c r="M1938" i="1"/>
  <c r="M1937" i="1"/>
  <c r="M1936" i="1"/>
  <c r="L1948" i="1"/>
  <c r="L1938" i="1"/>
  <c r="L1937" i="1"/>
  <c r="L1936" i="1"/>
  <c r="P1174" i="1"/>
  <c r="P1173" i="1"/>
  <c r="P1712" i="1"/>
  <c r="P1711" i="1"/>
  <c r="P1689" i="1"/>
  <c r="P1660" i="1"/>
  <c r="J1039" i="1"/>
  <c r="J998" i="1"/>
  <c r="J2190" i="1"/>
  <c r="J670" i="1"/>
  <c r="J597" i="1"/>
  <c r="J1466" i="1"/>
  <c r="H2190" i="1"/>
  <c r="P597" i="1"/>
  <c r="M1467" i="1"/>
  <c r="M1533" i="1"/>
  <c r="M1521" i="1"/>
  <c r="M1520" i="1"/>
  <c r="M1466" i="1"/>
  <c r="J268" i="1"/>
  <c r="L366" i="1"/>
  <c r="L350" i="1"/>
  <c r="L11" i="1"/>
  <c r="N617" i="1"/>
  <c r="P350" i="1"/>
  <c r="H1689" i="1"/>
  <c r="H1660" i="1"/>
  <c r="P1466" i="1"/>
  <c r="H1712" i="1"/>
  <c r="H1711" i="1"/>
  <c r="P1283" i="1"/>
  <c r="P1265" i="1"/>
  <c r="H1466" i="1"/>
  <c r="H11" i="1"/>
  <c r="M2390" i="1"/>
  <c r="M2389" i="1"/>
  <c r="M2382" i="1"/>
  <c r="M2375" i="1"/>
  <c r="J1712" i="1"/>
  <c r="J1711" i="1"/>
  <c r="J1689" i="1"/>
  <c r="J1660" i="1"/>
  <c r="N2190" i="1"/>
  <c r="M1039" i="1"/>
  <c r="M998" i="1"/>
  <c r="M11" i="1"/>
  <c r="N670" i="1"/>
  <c r="P11" i="1"/>
  <c r="J11" i="1"/>
  <c r="N597" i="1"/>
  <c r="N11" i="1"/>
</calcChain>
</file>

<file path=xl/sharedStrings.xml><?xml version="1.0" encoding="utf-8"?>
<sst xmlns="http://schemas.openxmlformats.org/spreadsheetml/2006/main" count="10221" uniqueCount="2364">
  <si>
    <t>к закону Белгородской области</t>
  </si>
  <si>
    <t>Наименование показателей</t>
  </si>
  <si>
    <t>Минис-терство, ведомст-во</t>
  </si>
  <si>
    <t>Раздел</t>
  </si>
  <si>
    <t>Подраздел</t>
  </si>
  <si>
    <t>Целевая статья</t>
  </si>
  <si>
    <t>Вид расхода</t>
  </si>
  <si>
    <t>ВСЕГО</t>
  </si>
  <si>
    <t>Управление  Судебного департамента при Верховном Суде Российской Федерации в Белгородской области</t>
  </si>
  <si>
    <t>Общегосударственные вопросы</t>
  </si>
  <si>
    <t> 01</t>
  </si>
  <si>
    <t>Судебная система</t>
  </si>
  <si>
    <t> 05</t>
  </si>
  <si>
    <t>Обеспечение функций  органов власти Белгородской области, в том числе территориальных органов в рамках подпрограммы «Развитие мировой юстиции в Белгородской области»   государственной  программы Белгородской области   «Обеспечение безопасности жизнедеятельности населения и территорий Белгородской области на 2014-2020 годы»</t>
  </si>
  <si>
    <t>01</t>
  </si>
  <si>
    <t>05</t>
  </si>
  <si>
    <t>01 5 0019</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</si>
  <si>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</si>
  <si>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</si>
  <si>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Закупка товаров, работ и услуг для обеспечения государственных (муниципальных) нужд</t>
  </si>
  <si>
    <t>200</t>
  </si>
  <si>
    <t>Иные бюджетные ассигнования</t>
  </si>
  <si>
    <t>800</t>
  </si>
  <si>
    <t>Мероприятия  в рамках подпрограммы «Развитие мировой юстиции в Белгородской области»   государственной  программы Белгородской области  «Обеспечение безопасности жизнедеятельности населения и территорий Белгородской области на 2014-2020 годы»</t>
  </si>
  <si>
    <t>01 5 2999</t>
  </si>
  <si>
    <t>Белгородская областная Дума</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</si>
  <si>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</si>
  <si>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</si>
  <si>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Реализация функций органов власти Белгородской области</t>
  </si>
  <si>
    <t>Иные непрограммные мероприятия</t>
  </si>
  <si>
    <t>99 9</t>
  </si>
  <si>
    <t>Расходы на выплаты по оплате труда председателя законодательного (представительного) органа государственной власти субъекта Российской Федерации и его заместителей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</si>
  <si>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99 9 00 00510</t>
  </si>
  <si>
    <t>Расходы на выплаты по оплате труда депутатов (членов) законодательного (представительного) органа государственной власти субъекта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</si>
  <si>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99 9 00 00610</t>
  </si>
  <si>
    <t>Резервный фонд Правительства Белгородской области (Закупка товаров, работ и услуг для обеспечения государственных (муниципальных) нужд)</t>
  </si>
  <si>
    <t>99 9 00 20550</t>
  </si>
  <si>
    <t>Обеспечение функций органов власти Белгородской области, в том числе территориальных органов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</si>
  <si>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99 9 00 90019</t>
  </si>
  <si>
    <t>Обеспечение функций органов власти Белгородской области, в том числе территориальных органов (Закупка товаров, работ и услуг для обеспечения государственных (муниципальных) нужд)</t>
  </si>
  <si>
    <t>Обеспечение функций органов власти Белгородской области, в том числе территориальных органов (Иные бюджетные ассигнования)</t>
  </si>
  <si>
    <t>Информационное освещение деятельности Белгородской областной Думы и её депутатов (Закупка товаров, работ и услуг для обеспечения государственных (муниципальных) нужд)</t>
  </si>
  <si>
    <t>99 9 00 98701</t>
  </si>
  <si>
    <t>Другие общегосударственные вопросы</t>
  </si>
  <si>
    <t>13</t>
  </si>
  <si>
    <t>Обеспечение членов Совета Федерации и их помощников в субъектах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</si>
  <si>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99 9 00 51420</t>
  </si>
  <si>
    <t>Образование</t>
  </si>
  <si>
    <t>07</t>
  </si>
  <si>
    <t>Профессиональная подготовка, переподготовка и повышение квалификации</t>
  </si>
  <si>
    <t xml:space="preserve">Государственная программа Белгородской области «Развитие кадровой политики  Белгородской области на 2014-2020 годы» </t>
  </si>
  <si>
    <t>15</t>
  </si>
  <si>
    <t>Подпрограмма «Развитие государственной гражданской и муниципальной службы Белгородской области»</t>
  </si>
  <si>
    <t>15 1</t>
  </si>
  <si>
    <t>Основное мероприятие  «Кадровое обеспечение  государственной гражданской и муниципальной  службы»</t>
  </si>
  <si>
    <t>15 1 01</t>
  </si>
  <si>
    <t>15 1 01 21010</t>
  </si>
  <si>
    <t>Администрация Губернатора  Белгородской области</t>
  </si>
  <si>
    <t>Функционирование высшего должностного лица субъекта Российской Федерации и муниципального образования</t>
  </si>
  <si>
    <t>02</t>
  </si>
  <si>
    <t>Расходы на выплаты по оплате труда высшего должностного лица субъекта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</si>
  <si>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99 9 00 00210</t>
  </si>
  <si>
    <t xml:space="preserve">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 </t>
  </si>
  <si>
    <t>04</t>
  </si>
  <si>
    <t>Государственная программа Белгородской области «Обеспечение безопасности жизнедеятельности населения и территорий Белгородской области на 2014-2020 годы»</t>
  </si>
  <si>
    <t xml:space="preserve">Подпрограмма «Профилактика безнадзорности и правонарушений несовершеннолетних» </t>
  </si>
  <si>
    <t>01 6</t>
  </si>
  <si>
    <t>Основное мероприятие «Субвенции на осуществление полномочий по созданию и организации деятельности территориальных комиссий по делам несовершеннолетних и защите их прав»</t>
  </si>
  <si>
    <t>01 6 02</t>
  </si>
  <si>
    <t>Субвенции на осуществление полномочий по созданию и организации деятельности территориальных комиссий по делам несовершеннолетних и защите их прав (Межбюджетные трансферты)</t>
  </si>
  <si>
    <t>01 6 02 71220</t>
  </si>
  <si>
    <t>500</t>
  </si>
  <si>
    <t>Расходы на содержание Уполномоченного по правам человека в Белгородской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</si>
  <si>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99 9 00 00410</t>
  </si>
  <si>
    <t>Расходы на содержание Уполномоченного по правам человека в Белгородской области (Закупка товаров, работ и услуг для обеспечения государственных (муниципальных) нужд)</t>
  </si>
  <si>
    <t>Обеспечение деятельности (оказание услуг) государственных учреждений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</si>
  <si>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99 9 00 00590</t>
  </si>
  <si>
    <t>Резервный фонд Правительства Белгородской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</si>
  <si>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Резервный фонд Правительства Белгородской области (Иные бюджетные ассигнования)</t>
  </si>
  <si>
    <t>Средства, передаваемые для компенсации расходов, возникших в результате решений, принятых органами власти другого уровня, за счет средств резервного фонда Правительства Белгородской области (Межбюджетные трансферты)</t>
  </si>
  <si>
    <t>99 9 00 70550</t>
  </si>
  <si>
    <t>Обеспечение деятельности депутатов Государственной Думы и их помощников в избирательных округах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</si>
  <si>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99 9 00 51410</t>
  </si>
  <si>
    <t>Национальная оборона</t>
  </si>
  <si>
    <t> 02</t>
  </si>
  <si>
    <t>Мобилизационная подготовка экономики</t>
  </si>
  <si>
    <t>04 </t>
  </si>
  <si>
    <t xml:space="preserve">99 9 </t>
  </si>
  <si>
    <t>99 9 00 20330</t>
  </si>
  <si>
    <t>Национальная безопасность и правоохранительная деятельность</t>
  </si>
  <si>
    <t>Органы внутренних дел</t>
  </si>
  <si>
    <t>Государственная программа Белгородской области  «Обеспечение безопасности жизнедеятельности населения и территорий Белгородской области на 2014-2020 годы»</t>
  </si>
  <si>
    <t>Подпрограмма «Укрепление общественного порядка»</t>
  </si>
  <si>
    <t>01 4</t>
  </si>
  <si>
    <t>Основное мероприятие «Субвенции на реализацию Соглашения между Министерством внутренних дел Российской Федерации и Правительством Белгородской области»</t>
  </si>
  <si>
    <t>01 4 02</t>
  </si>
  <si>
    <t>Субвенции федеральному бюджету на осуществление части переданных полномочий по составлению протоколов об административных правонарушениях, посягающих на общественный порядок и общественную безопасность (Межбюджетные трансферты)</t>
  </si>
  <si>
    <t>01 4 02 57010</t>
  </si>
  <si>
    <t>Защита населения и территории от чрезвычайных ситуаций природного и техногенного характера, гражданская оборона</t>
  </si>
  <si>
    <t>03 </t>
  </si>
  <si>
    <t>09 </t>
  </si>
  <si>
    <t>09</t>
  </si>
  <si>
    <t xml:space="preserve">01 </t>
  </si>
  <si>
    <t>Подпрограмма «Снижение рисков и смягчение последствий чрезвычайных ситуаций природного и техногенного характера, пожарная безопасность и защита населения»</t>
  </si>
  <si>
    <t xml:space="preserve">01 3 </t>
  </si>
  <si>
    <r>
      <rPr>
        <sz val="11"/>
        <color indexed="8"/>
        <rFont val="Times New Roman"/>
        <family val="1"/>
        <charset val="204"/>
      </rPr>
      <t>Основное мероприятие «Обеспечение технической готовности подразделений противопожарной и спасательной служб»</t>
    </r>
  </si>
  <si>
    <t>01 3 01</t>
  </si>
  <si>
    <t>Обеспечение деятельности (оказание услуг) государственных учреждений (организаций) (Расходы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</si>
  <si>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01 3 01 00590</t>
  </si>
  <si>
    <t>Обеспечение деятельности (оказание услуг) государственных учреждений (организаций) (Закупка товаров, работ и услуг для обеспечения государственных (муниципальных) нужд)</t>
  </si>
  <si>
    <t>Обеспечение деятельности (оказание услуг) государственных учреждений (организаций) (Иные бюджетные ассигнования)</t>
  </si>
  <si>
    <t>Капитальный ремонт объектов государственной собственности  Белгородской области (Закупка товаров, работ и услуг для обеспечения государственных (муниципальных) нужд)</t>
  </si>
  <si>
    <t>01 3 01 22110</t>
  </si>
  <si>
    <r>
      <rPr>
        <sz val="11"/>
        <color indexed="8"/>
        <rFont val="Times New Roman"/>
        <family val="1"/>
        <charset val="204"/>
      </rPr>
      <t>Основное мероприятие «Обеспечение защиты и безопасности населения»</t>
    </r>
  </si>
  <si>
    <t>01 3 02</t>
  </si>
  <si>
    <t>Реализация мероприятий по созданию, развертыванию, поддержанию в готовности системы «112» (Закупка товаров, работ и услуг для обеспечения государственных (муниципальных) нужд)</t>
  </si>
  <si>
    <t>01 3 02 R0980</t>
  </si>
  <si>
    <t>Основное мероприятие «Мобилизационная подготовка населения области»</t>
  </si>
  <si>
    <t>01 3 03</t>
  </si>
  <si>
    <t>Подготовка населения и организаций к действиям в чрезвычайных ситуациях в мирное и военное время (Закупка товаров, работ и услуг для обеспечения государственных (муниципальных) нужд)</t>
  </si>
  <si>
    <t>01 3 03 20340</t>
  </si>
  <si>
    <t>Подпрограмма «Построение и развитие аппаратно-программного комплекса «Безопасный город»</t>
  </si>
  <si>
    <t xml:space="preserve">01 7 </t>
  </si>
  <si>
    <t>Основное мероприятие «Формирование комплексной многоуровневой системы обеспечения общественной безопасности»</t>
  </si>
  <si>
    <t>01 7 01</t>
  </si>
  <si>
    <t>Финансовое обеспечение мероприятий по развитию аппаратно-программного комплекса «Безопасный город» (Закупка товаров, работ и услуг для обеспечения государственных (муниципальных) нужд)</t>
  </si>
  <si>
    <t>01 7 01 20350</t>
  </si>
  <si>
    <t xml:space="preserve">99 </t>
  </si>
  <si>
    <t>99 9 00 20340</t>
  </si>
  <si>
    <t>Обеспечение пожарной безопасности</t>
  </si>
  <si>
    <t>10</t>
  </si>
  <si>
    <t>Приобретение автотранспорта (специализированного и  пассажирского автотранспорта) (Закупка товаров, работ и услуг для обеспечения государственных (муниципальных) нужд)</t>
  </si>
  <si>
    <t>01 3 01 21710</t>
  </si>
  <si>
    <t>01 3 01 40370</t>
  </si>
  <si>
    <t>Основное мероприятие «Реализация мероприятий противопожарной службы области»</t>
  </si>
  <si>
    <t>01 3 04</t>
  </si>
  <si>
    <t>Гранты подразделениям добровольной пожарной охраны (Закупка товаров, работ и услуг для обеспечения государственных (муниципальных) нужд)</t>
  </si>
  <si>
    <t>01 3 04 20850</t>
  </si>
  <si>
    <t>Другие вопросы в области национальной безопасности и правоохранительной деятельности</t>
  </si>
  <si>
    <t>Подпрограмма «Государственная поддержка уголовно-исполнительной системы «</t>
  </si>
  <si>
    <t>01 2</t>
  </si>
  <si>
    <t>Основное мероприятие «Реализация государственной поддержки уголовно-исполнительной системы»</t>
  </si>
  <si>
    <t>01 2 01</t>
  </si>
  <si>
    <t>Закупка оборудования (медицинского оборудования) (Закупка товаров, работ и услуг для обеспечения государственных (муниципальных) нужд)</t>
  </si>
  <si>
    <t>01 2 01 20880</t>
  </si>
  <si>
    <t xml:space="preserve">01 4 </t>
  </si>
  <si>
    <t>Основное мероприятие «Реализация мероприятий по безопасности дорожного движения»</t>
  </si>
  <si>
    <t>01 4 01</t>
  </si>
  <si>
    <t>Реализация мероприятий по безопасности дорожного движения (Предоставление субсидий бюджетным, автономным учреждениям и иным некоммерческим организациям)</t>
  </si>
  <si>
    <t>01 4 01 20360</t>
  </si>
  <si>
    <t>600</t>
  </si>
  <si>
    <t>01 7</t>
  </si>
  <si>
    <t>Резервный фонд Правительства Белгородской области (Межбюджетные трансферты)</t>
  </si>
  <si>
    <t>Средства, передаваемые для компенсации расходов, возникших в результате решения, принятых органами власти другого уровня, за счет средств резервного фонда Правительства Белгородской области (Межбюджетные трансферты)</t>
  </si>
  <si>
    <t>Национальная экономика</t>
  </si>
  <si>
    <t>Другие вопросы в области национальной экономики</t>
  </si>
  <si>
    <t>12</t>
  </si>
  <si>
    <t>Государственная программа Белгородской области «Развитие информационного общества в Белгородской области на 2014-2020 годы»</t>
  </si>
  <si>
    <t>Подпрограмма «Развитие информационного общества»</t>
  </si>
  <si>
    <t xml:space="preserve">14 1 </t>
  </si>
  <si>
    <t>Основное мероприятие «Обеспечение предоставления государственных и муниципальных услуг с использованием современных информационных и телекоммуникационных технологий»</t>
  </si>
  <si>
    <t>14 1 01</t>
  </si>
  <si>
    <t>Обеспечение предоставления государственных и муниципальных услуг с использованием современных информационных и телекоммуникационных технологий (Закупка товаров, работ и услуг для обеспечения государственных (муниципальных) нужд)</t>
  </si>
  <si>
    <t>14 1 01 25010</t>
  </si>
  <si>
    <t>Государственная поддержка малого и среднего предпринимательства, включая крестьянские (фермерские) хозяйства (Закупка товаров, работ и услуг для обеспечения государственных (муниципальных) нужд)</t>
  </si>
  <si>
    <t>14 1 01 50640</t>
  </si>
  <si>
    <t>14 1 01 R0640</t>
  </si>
  <si>
    <t>Основное мероприятие «Развитие и модернизация информационно-коммуникационной инфраструктуры связи»</t>
  </si>
  <si>
    <t>14 1 02</t>
  </si>
  <si>
    <t>Развитие и модернизация информационно-коммуникационной инфраструктуры связи (Закупка товаров, работ и услуг для обеспечения государственных (муниципальных) нужд)</t>
  </si>
  <si>
    <t>14 1 02 25020</t>
  </si>
  <si>
    <t>Основное мероприятие «Модернизация и развитие программного и технического комплекса корпоративной сети Администрации Губернатора Белгородской области»</t>
  </si>
  <si>
    <t>14 1 03</t>
  </si>
  <si>
    <t>Модернизация и развитие программного и технического комплекса корпоративной сети Администрации Губернатора Белгородской области (Закупка товаров, работ и услуг для обеспечения государственных (муниципальных) нужд)</t>
  </si>
  <si>
    <t>14 1 03 25030</t>
  </si>
  <si>
    <t>Основное мероприятие «Модернизация, развитие и сопровождение Региональной информационно-аналитической системы»</t>
  </si>
  <si>
    <t>14 1 04</t>
  </si>
  <si>
    <t>Модернизация, развитие и сопровождение Региональной информационно-аналитической системы (Закупка товаров, работ и услуг для обеспечения государственных (муниципальных) нужд)</t>
  </si>
  <si>
    <t>14 1 04 25040</t>
  </si>
  <si>
    <t>Основное мероприятие «Обеспечение информационной безопасности в информационном обществе»</t>
  </si>
  <si>
    <t>14 1 05</t>
  </si>
  <si>
    <t>Обеспечение информационной безопасности в информационном обществе (Закупка товаров, работ и услуг для обеспечения государственных (муниципальных) нужд)</t>
  </si>
  <si>
    <t>14 1 05 25050</t>
  </si>
  <si>
    <t>Основное мероприятие «Обеспечение деятельности (оказание услуг) государственных учреждений (организаций)»</t>
  </si>
  <si>
    <t>14 1 06</t>
  </si>
  <si>
    <t>Обеспечение деятельности (оказание услуг) государственных учреждений (организаций) (Предоставление субсидий бюджетным, автономным учреждениям и иным некоммерческим организациям)</t>
  </si>
  <si>
    <t>14 1 06 00590</t>
  </si>
  <si>
    <t>Основное мероприятие «Поддержка региональных проектов в сфере информационных технологий»</t>
  </si>
  <si>
    <t>14 1 07</t>
  </si>
  <si>
    <t>Поддержка региональных проектов в сфере информационных технологий (Закупка товаров, работ и услуг для обеспечения государственных (муниципальных) нужд</t>
  </si>
  <si>
    <t>14 1 07 R0280</t>
  </si>
  <si>
    <t>Подпрограмма «Повышение качества и доступности государственных и муниципальных услуг»</t>
  </si>
  <si>
    <t xml:space="preserve">14 2 </t>
  </si>
  <si>
    <t>Основное мероприятие «Развитие сети многофункциональных центров предоставления государственных и муниципальных услуг»</t>
  </si>
  <si>
    <t>14 2 01</t>
  </si>
  <si>
    <t>Развитие сети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</si>
  <si>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14 2 01 25060</t>
  </si>
  <si>
    <t>14 2 01 71320</t>
  </si>
  <si>
    <t>14 2 02</t>
  </si>
  <si>
    <t>14 2 02 00590</t>
  </si>
  <si>
    <t xml:space="preserve">02 5 </t>
  </si>
  <si>
    <t>Основное мероприятие «Профессиональная подготовка, переподготовка и повышение квалификации»</t>
  </si>
  <si>
    <t>02 5 03</t>
  </si>
  <si>
    <t>Обеспечение деятельности (оказание услуг)  государственных  учреждений (организаций) (Предоставление субсидий  бюджетным, автономным учреждениям и иным некоммерческим организациям)</t>
  </si>
  <si>
    <t>02 5 03 00590</t>
  </si>
  <si>
    <t>Подпрограмма «Развитие государственной гражданской  и муниципальной службы Белгородской области»</t>
  </si>
  <si>
    <t>Организация обучения по дополнительным программам повышения квалификации работников мобилизационных органов и руководителей организаций, имеющих мобилизационные задания</t>
  </si>
  <si>
    <t>15 1 01 22010</t>
  </si>
  <si>
    <t>Социальная политика</t>
  </si>
  <si>
    <t>Социальное обеспечение населения</t>
  </si>
  <si>
    <t>300</t>
  </si>
  <si>
    <t>Другие вопросы в области социальной политики</t>
  </si>
  <si>
    <t>06</t>
  </si>
  <si>
    <t>Государственная программа Белгородской области «Социальная поддержка граждан в Белгородской области на 2014-2020 годы»</t>
  </si>
  <si>
    <t>Подпрограмма «Обеспечение реализации государственной программы»</t>
  </si>
  <si>
    <t>04 6</t>
  </si>
  <si>
    <t>Основное мероприятие «Единовременная субсидия на приобретение жилой площади государственным гражданским служащим области»</t>
  </si>
  <si>
    <t>04 6 07</t>
  </si>
  <si>
    <t>Единовременная субсидия на приобретение жилой площади государственным гражданским служащим области (Социальное обеспечение и иные выплаты населению)</t>
  </si>
  <si>
    <t>04 6 07 25100</t>
  </si>
  <si>
    <t>Представительство   Правительства  Белгородской области при  Правительстве Российской Федерации</t>
  </si>
  <si>
    <t>Департамент финансов и бюджетной политики Белгородской  области</t>
  </si>
  <si>
    <t>804</t>
  </si>
  <si>
    <t>Расходы на выплаты по оплате труда заместителей высшего должностного лица субъекта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</si>
  <si>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99 9 00 00310</t>
  </si>
  <si>
    <t>Резервный фонд Правительства Белгородской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</si>
  <si>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Резервный фонд Правительства Белгородской области  (Закупка товаров, работ и услуг для обеспечения государственных (муниципальных) нужд)</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</si>
  <si>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(Межбюджетные трансферты)</t>
  </si>
  <si>
    <t>99 9 00 51200</t>
  </si>
  <si>
    <t>Резервные фонды</t>
  </si>
  <si>
    <t>Выполнение других обязательств  по  выплате  агентских комиссий и  вознаграждения в рамках непрограммного направления деятельности «Реализация функций органов власти Белгородской области» (Закупка товаров, работ и услуг для обеспечения государственных (муниципальных)  нужд)</t>
  </si>
  <si>
    <t>99 9 00 20370</t>
  </si>
  <si>
    <t>Мобилизационная и вневойсковая подготовка</t>
  </si>
  <si>
    <t>Осуществление первичного воинского учета на территориях, где отсутствуют военные комиссариаты (Межбюджетные трансферты)</t>
  </si>
  <si>
    <t>99 9 00 51180</t>
  </si>
  <si>
    <t>Общеэкономические вопросы</t>
  </si>
  <si>
    <t>Иные непрограммные расходы</t>
  </si>
  <si>
    <t>Финансовое обеспечение мероприятий по дополнительной поддержке отраслей экономики и социальной поддержке граждан (Иные бюджетные ассигнования)</t>
  </si>
  <si>
    <t>Сельское хозяйство и рыболовство</t>
  </si>
  <si>
    <t>Возмещение расходов по иным непрограммным мероприятиям  (Иные бюджетные ассигнования)</t>
  </si>
  <si>
    <t>Основное мероприятие «Внедрение и сопровождение информационной системы управления государственными и муниципальными закупками в Белгородской области»</t>
  </si>
  <si>
    <t>14 1 08</t>
  </si>
  <si>
    <t>Внедрение и сопровождение информационной системы управления государственными и муниципальными закупками в Белгородской области (Закупка товаров, работ и услуг для обеспечения государственных (муниципальных) нужд)</t>
  </si>
  <si>
    <t>14 1 08 25070</t>
  </si>
  <si>
    <t>Основное мероприятие «Создание, внедрение и информационно-техническое сопровождение специализированных программных продуктов»</t>
  </si>
  <si>
    <t>14 1 09</t>
  </si>
  <si>
    <t>Создание, внедрение и информационно-техническое сопровождение специализированных программных продуктов (Закупка товаров, работ и услуг для обеспечения государственных (муниципальных) нужд)</t>
  </si>
  <si>
    <t>14 1 09 25080</t>
  </si>
  <si>
    <t>Жилищно-коммунальное хозяйство</t>
  </si>
  <si>
    <t>05 </t>
  </si>
  <si>
    <t>Коммунальное хозяйство</t>
  </si>
  <si>
    <t>02 </t>
  </si>
  <si>
    <t>Реализация мероприятий в области  коммунального хозяйства в рамках непрограммного направления деятельности «Реализация функций органов власти Белгородской области» (Иные бюджетные ассигнования)</t>
  </si>
  <si>
    <t>99 9 00 60450</t>
  </si>
  <si>
    <t>07 </t>
  </si>
  <si>
    <t>Обслуживание  государственного и муниципального долга</t>
  </si>
  <si>
    <t>Обслуживание государственного внутреннего и муниципального долга</t>
  </si>
  <si>
    <t>01 </t>
  </si>
  <si>
    <t>Процентные платежи по государственному долгу  Белгородской области в рамках непрограммного направления деятельности «Реализация функций органов власти Белгородской области» (Обслуживание  государственного (муниципального) долга)</t>
  </si>
  <si>
    <t>99 9 00 27880</t>
  </si>
  <si>
    <t>Межбюджетные трансферты общего характера бюджетам  бюджетной системы Российской Федерации</t>
  </si>
  <si>
    <t>Дотации на выравнивание бюджетной обеспеченности субъектов Российской Федерации и муниципальных образований</t>
  </si>
  <si>
    <t>Дотации на выравнивание бюджетной обеспеченности муниципальных районов (городских округов)  (Межбюджетные трансферты)</t>
  </si>
  <si>
    <t>99 9 00 70010</t>
  </si>
  <si>
    <t xml:space="preserve">Прочие межбюджетные трансферты общего характера </t>
  </si>
  <si>
    <t xml:space="preserve">14 </t>
  </si>
  <si>
    <t>99 9 00 70110</t>
  </si>
  <si>
    <t>Департамент экономического развития Белгородской области</t>
  </si>
  <si>
    <t>Государственная программа Белгородской области «Развитие экономического потенциала и формирование благоприятного предпринимательского климата в Белгородской области на 2014-2020 годы»</t>
  </si>
  <si>
    <t>08</t>
  </si>
  <si>
    <t>Подпрограмма «Развитие и государственная поддержка малого и среднего предпринимательства»</t>
  </si>
  <si>
    <t>08 3</t>
  </si>
  <si>
    <t>Основное мероприятие «Расходы на содержание Уполномоченного по защите прав предпринимателей в Белгородской области»</t>
  </si>
  <si>
    <t>08 3 03</t>
  </si>
  <si>
    <t>Расходы на содержание Уполномоченного по защите прав предпринимателей в Белгородской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</si>
  <si>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08 3 03 00910</t>
  </si>
  <si>
    <t>Расходы на содержание Уполномоченного по защите прав предпринимателей в Белгородской области (Закупка товаров, работ и услуг для обеспечения государственных (муниципальных) нужд)</t>
  </si>
  <si>
    <t xml:space="preserve">Подпрограмма «Обеспечение реализации государственной программы» </t>
  </si>
  <si>
    <t>08 6</t>
  </si>
  <si>
    <t>Основное мероприятие «Обеспечение функций органов власти Белгородской области, в том числе территориальных органов»</t>
  </si>
  <si>
    <t>08 6 01</t>
  </si>
  <si>
    <t>08 6 01 90019</t>
  </si>
  <si>
    <t>Основное мероприятие «Расходы на выплаты по оплате труда заместителей высшего должностного лица субъекта Российской Федерации»</t>
  </si>
  <si>
    <t>08 6 02</t>
  </si>
  <si>
    <t>08 6 02 00310</t>
  </si>
  <si>
    <t>99</t>
  </si>
  <si>
    <t>Фундаментальные исследования</t>
  </si>
  <si>
    <t>Государственная программа Белгородской области  «Развитие экономического потенциала и формирование благоприятного предпринимательского климата в Белгородской области на 2014-2020 годы»</t>
  </si>
  <si>
    <t>Подпрограмма «Улучшение инвестиционного климата и стимулирование инновационной деятельности»</t>
  </si>
  <si>
    <t>08 1</t>
  </si>
  <si>
    <t>Основное мероприятие «Поддержка фундаментальных научных исследований»</t>
  </si>
  <si>
    <t>08 1 02</t>
  </si>
  <si>
    <t>Поддержка фундаментальных научных исследований (Иные бюджетные ассигнования)</t>
  </si>
  <si>
    <t>08 1 02 60340</t>
  </si>
  <si>
    <t>Государственная программа Белгородской области   «Обеспечение населения Белгородской области информацией о приоритетных направлениях региональной политики на 2014-2020 годы»</t>
  </si>
  <si>
    <t xml:space="preserve">04 </t>
  </si>
  <si>
    <t>Подпрограмма «Укрепление единства российской нации и этнокультурное развитие народов России»</t>
  </si>
  <si>
    <t>07 3</t>
  </si>
  <si>
    <t>Основное мероприятие «Мероприятия в рамках подпрограммы «Укрепление единства российской нации и этнокультурное развитие народов России»</t>
  </si>
  <si>
    <t>07 3 01</t>
  </si>
  <si>
    <t>Реализация мероприятий федеральной целевой программы «Укрепление единства российской нации и этнокультурное развитие народов России (2014-2020 годы)» (Закупка товаров, работ и услуг для обеспечения государственных (муниципальных) нужд)</t>
  </si>
  <si>
    <t>07 3 01 R2360</t>
  </si>
  <si>
    <t>07 3 01 R5160</t>
  </si>
  <si>
    <t>Основное мероприятие «Организация выставочной деятельности»</t>
  </si>
  <si>
    <t>08 1 01</t>
  </si>
  <si>
    <t>Организация выставочной деятельности (Закупка товаров, работ и услуг для обеспечения государственных (муниципальных) нужд)</t>
  </si>
  <si>
    <t>08 1 01 60330</t>
  </si>
  <si>
    <t>Подпрограмма «Развитие промышленности»</t>
  </si>
  <si>
    <t>08 2</t>
  </si>
  <si>
    <t>08 2 01</t>
  </si>
  <si>
    <t>08 2 01 60350</t>
  </si>
  <si>
    <t>Основное мероприятие "Формирование регионального фонда развития промышленности"</t>
  </si>
  <si>
    <t>08 2 04</t>
  </si>
  <si>
    <t>08 2 04 60380</t>
  </si>
  <si>
    <t xml:space="preserve">Подпрограмма «Развитие и государственная поддержка малого и среднего предпринимательства» </t>
  </si>
  <si>
    <t>Основное мероприятие «Поддержка некоммерческих организаций»</t>
  </si>
  <si>
    <t>08 3 01</t>
  </si>
  <si>
    <t>Поддержка некоммерческих организаций (Предоставление субсидий бюджетным, автономным учреждениям и иным некоммерческим организациям)</t>
  </si>
  <si>
    <t>08 3 01 21020</t>
  </si>
  <si>
    <t xml:space="preserve">Основное мероприятие «Обеспечение деятельности (оказание услуг) государственных учреждений (организаций)» </t>
  </si>
  <si>
    <t>08 3 02</t>
  </si>
  <si>
    <t xml:space="preserve">Обеспечение деятельности (оказание услуг) государственных учреждений (организаций) (Предоставление субсидий бюджетным, автономным учреждениям и иным некоммерческим организациям) </t>
  </si>
  <si>
    <t>08 3 02 00590</t>
  </si>
  <si>
    <t>Основное мероприятие «Государственная поддержка малого и среднего предпринимательства, включая крестьянские (фермерские) хозяйства»</t>
  </si>
  <si>
    <t>08 3 04</t>
  </si>
  <si>
    <t>Мероприятия (Предоставление субсидий бюджетным, автономным учреждениям и иным некоммерческим организациям)</t>
  </si>
  <si>
    <t>08 3 04 29990</t>
  </si>
  <si>
    <t>Государственная поддержка малого и среднего предпринимательства, включая крестьянские (фермерские) хозяйства (Межбюджетные трансферты)</t>
  </si>
  <si>
    <t>08 3 04 R0640</t>
  </si>
  <si>
    <t>Государственная поддержка малого и среднего предпринимательства, включая крестьянские (фермерские) хозяйства (Предоставление субсидий бюджетным, автономным учреждениям и иным некоммерческим организациям)</t>
  </si>
  <si>
    <t>Субсидии на софинансирование капитальных вложений в объекты государственной собственности субъектов Российской Федерации  (Капитальные вложения в объекты государственной (муниципальной) собственности)</t>
  </si>
  <si>
    <t>08 3 04 51110</t>
  </si>
  <si>
    <t>Субсидии на софинансирование капитальных вложений в объекты государственной собственности субъектов Российской Федерации (Капитальные вложения в объекты государственной (муниципальной) собственности)</t>
  </si>
  <si>
    <t>08 3 04 R1110</t>
  </si>
  <si>
    <t>Государственная поддержка малого и среднего предпринимательства, включая крестьянские (фермерские) хозяйства, а также реализация мероприятий по поддержке молодежного предпринимательства</t>
  </si>
  <si>
    <t>08 3 04 R5270</t>
  </si>
  <si>
    <t>Государственная поддержка малого и среднего предпринимательства, включая крестьянские (фермерские) хозяйства, а также реализация мероприятий по поддержке молодежного предпринимательства (Капитальные вложения в объекты государственной (муниципальной) собственности)</t>
  </si>
  <si>
    <t>Подпрограмма «Развитие туризма, ремесленничества и придорожного сервиса»</t>
  </si>
  <si>
    <t>08 4</t>
  </si>
  <si>
    <t>Основное мероприятие «Создание и продвижение туристского продукта Белгородской области»</t>
  </si>
  <si>
    <t>08 4 01</t>
  </si>
  <si>
    <t>Создание и продвижение туристского продукта Белгородской области (Закупки товаров, работ и услуг для обеспечения государственных (муниципальных) нужд</t>
  </si>
  <si>
    <t>08 4 01 60370</t>
  </si>
  <si>
    <t>Создание и продвижение туристского продукта Белгородской области (Предоставление субсидий бюджетным, автономным учреждениям и иным некоммерческим организациям)</t>
  </si>
  <si>
    <t>Основное мероприятие «Развитие и модернизация инфраструктуры туризма и придорожного сервиса»</t>
  </si>
  <si>
    <t>08 4 02</t>
  </si>
  <si>
    <t>Реализация мероприятий по развитию внутреннего и въездного туризма за счет средств  бюджета субъекта Российской Федерации (Предоставление субсидий бюджетным, автономным учреждениям и иным некоммерческим организациям)</t>
  </si>
  <si>
    <t>08 4 02 R1100</t>
  </si>
  <si>
    <t>Основное мероприятие «Развитие предпринимательства в сфере сельского туризма»</t>
  </si>
  <si>
    <t>08 4 03</t>
  </si>
  <si>
    <t>Государственная поддержка малого и среднего предпринимательства, включая крестьянские (фермерские) хозяйства  (Предоставление субсидий бюджетным, автономным учреждениям и иным некоммерческим организациям)</t>
  </si>
  <si>
    <t>08 4 03 50640</t>
  </si>
  <si>
    <t>Государственная поддержка малого и среднего предпринимательства, включая крестьянские (фермерские) хозяйства  (Иные бюджетные ассигнования)</t>
  </si>
  <si>
    <t>08 4 03 R0640</t>
  </si>
  <si>
    <t>Среднее профессиональное образование</t>
  </si>
  <si>
    <t>Подпрограмма «Развитие профессионального образования»</t>
  </si>
  <si>
    <t>15 2</t>
  </si>
  <si>
    <t>15 2 01</t>
  </si>
  <si>
    <t>Обеспечение деятельности (оказание услуг) государственных учреждений (организаций)  Белгородской области  (Иные межбюджетные ассигнования)</t>
  </si>
  <si>
    <t>15 2 01 00590</t>
  </si>
  <si>
    <t> 07</t>
  </si>
  <si>
    <t>Департамент агропромышленного комплекса и воспроизводства окружающей среды Белгородской области</t>
  </si>
  <si>
    <t>806</t>
  </si>
  <si>
    <t>Государственная программа Белгородской области «Развитие сельского хозяйства и рыбоводства в Белгородской области на 2014-2020 годы»</t>
  </si>
  <si>
    <t>11 6</t>
  </si>
  <si>
    <t>11 6 01</t>
  </si>
  <si>
    <t>11 6 01 90019</t>
  </si>
  <si>
    <t>Основное мероприятие «Субвенции на организацию предоставления мер по поддержке сельскохозяйственного производства»</t>
  </si>
  <si>
    <t>11 6 02</t>
  </si>
  <si>
    <t>Субвенции на организацию предоставления мер по поддержке сельскохозяйственного производства (Межбюджетные трансферты)</t>
  </si>
  <si>
    <t>11 6 02 71290</t>
  </si>
  <si>
    <t>11 6 04</t>
  </si>
  <si>
    <t>11 6 04 00310</t>
  </si>
  <si>
    <t xml:space="preserve"> 04 </t>
  </si>
  <si>
    <t xml:space="preserve"> 05 </t>
  </si>
  <si>
    <t xml:space="preserve">Государственная программа Белгородской области «Развитие сельского хозяйства и рыбоводства в Белгородской области на 2014-2020 годы»       </t>
  </si>
  <si>
    <t xml:space="preserve">Подпрограмма «Развитие подотрасли растениеводства, переработки и реализации продукции растениеводства» </t>
  </si>
  <si>
    <t>11 1</t>
  </si>
  <si>
    <t>Основное мероприятие «Развитие садоводства, поддержка закладки и ухода за многолетними насаждениями и виноградниками»</t>
  </si>
  <si>
    <t>11 1 01</t>
  </si>
  <si>
    <t>Возмещение части затрат на раскорчевку выбывших из эксплуатации старых садов и рекультивацию раскорчеванных площадей (Иные бюджетные ассигнования)</t>
  </si>
  <si>
    <t>11 1 01 50330</t>
  </si>
  <si>
    <t>Возмещение части затрат на закладку и уход за многолетними плодовыми и ягодными насаждениями (Иные бюджетные ассигнования)</t>
  </si>
  <si>
    <t>11 1 01 50340</t>
  </si>
  <si>
    <t>Возмещение части затрат на раскорчевку выбывших из эксплуатации старых садов и рекультивацию раскорчеванных площадей  (Иные бюджетные ассигнования)</t>
  </si>
  <si>
    <t>11 1 01 R0330</t>
  </si>
  <si>
    <t>11 1 01 R0340</t>
  </si>
  <si>
    <t>Основное мероприятие «Поддержка экономически значимых региональных программ в области растениеводства»</t>
  </si>
  <si>
    <t>11 1 02</t>
  </si>
  <si>
    <t>Поддержка экономически значимых региональных программ в области растениеводства (Иные бюджетные ассигнования)</t>
  </si>
  <si>
    <t>11 1 02 50350</t>
  </si>
  <si>
    <t>11 1 02 R0350</t>
  </si>
  <si>
    <t>Основное мероприятие «Государственная поддержка кредитования подотрасли растениеводства, переработки ее продукции, развития инфраструктуры и логистического обеспечения рынков продукции растениеводства»</t>
  </si>
  <si>
    <t>11 1 03</t>
  </si>
  <si>
    <t>Возмещение части процентной ставки по краткосрочным кредитам (займам) на развитие растениеводства, переработки и реализации продукции растениеводства (Иные бюджетные ассигнования)</t>
  </si>
  <si>
    <t>11 1 03 50380</t>
  </si>
  <si>
    <t>Возмещение части процентной ставки по инвестиционным кредитам (займам) на развитие растениеводства, переработки и развития инфраструктуры и логистического обеспечения рынков продукции растениеводства (Иные бюджетные ассигнования)</t>
  </si>
  <si>
    <t>11 1 03 50390</t>
  </si>
  <si>
    <t>11 1 03 R0380</t>
  </si>
  <si>
    <t>11 1 03 R0390</t>
  </si>
  <si>
    <t>Основное мероприятие «Управление рисками в подотраслях растениеводства»</t>
  </si>
  <si>
    <t>11 1 04</t>
  </si>
  <si>
    <t>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растениеводства (Иные бюджетные ассигнования)</t>
  </si>
  <si>
    <t>11 1 04 50400</t>
  </si>
  <si>
    <t>11 1 04 R0400</t>
  </si>
  <si>
    <t>Основное мероприятие «Оказание несвязанной поддержки сельскохозяйственным товаропроизводителям в области растениеводства»</t>
  </si>
  <si>
    <t>11 1 05</t>
  </si>
  <si>
    <t>Оказание несвязанной поддержки сельскохозяйственным товаропроизводителям в области растениеводства (Иные бюджетные ассигнования)</t>
  </si>
  <si>
    <t>11 1 05 50410</t>
  </si>
  <si>
    <t>11 1 05 R0410</t>
  </si>
  <si>
    <t>Основное мероприятие «Поддержка почвенного плодородия, развитие мелиоративных лесонасаждений»</t>
  </si>
  <si>
    <t>11 1 06</t>
  </si>
  <si>
    <t>Поддержка почвенного плодородия, развитие мелиоративных лесонасаждений  (Иные бюджетные ассигнования)</t>
  </si>
  <si>
    <t>11 1 06 60090</t>
  </si>
  <si>
    <t>Основное мероприятие «Возмещение прямых понесенных затрат на создание и модернизацию объектов плодохранилищ»</t>
  </si>
  <si>
    <t>11 1 08</t>
  </si>
  <si>
    <t>Возмещение прямых понесенных затрат на создание и модернизацию объектов плодохранилищ (Иные бюджетные ассигнования)</t>
  </si>
  <si>
    <t>11 1 08 60620</t>
  </si>
  <si>
    <t>Возмещение прямых понесенных затрат на создание и модернизацию объектов плодохранилищ, а также на приобретение техники и оборудования за счет средств областного бюджета  (Иные бюджетные ассигнования)</t>
  </si>
  <si>
    <t>11 1 08 R4370</t>
  </si>
  <si>
    <t xml:space="preserve">Подпрограмма «Развитие подотрасли животноводства, переработки и реализации продукции животноводства» </t>
  </si>
  <si>
    <t>11 2</t>
  </si>
  <si>
    <t>Основное мероприятие «Поддержка экономически значимых региональных программ в области животноводства»</t>
  </si>
  <si>
    <t>11 2 01</t>
  </si>
  <si>
    <t>Поддержка экономически значимых региональных программ в области животноводства  (Иные бюджетные ассигнования)</t>
  </si>
  <si>
    <t>11 2 01 50460</t>
  </si>
  <si>
    <t>Основное мероприятие «Государственная поддержка кредитования подотрасли животноводства, переработки ее продукции, развития инфраструктуры и логистического обеспечения рынков продукции животноводства»</t>
  </si>
  <si>
    <t>11 2 02</t>
  </si>
  <si>
    <t>Возмещение части процентной ставки по краткосрочным кредитам (займам) на развитие животноводства, переработки и реализации продукции животноводства за  (Иные бюджетные ассигнования)</t>
  </si>
  <si>
    <t>11 2 02 50470</t>
  </si>
  <si>
    <t>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  (Иные бюджетные ассигнования)</t>
  </si>
  <si>
    <t>11 2 02 50480</t>
  </si>
  <si>
    <t>Возмещение части процентной ставки по краткосрочным кредитам (займам) на развитие животноводства, переработки и реализации продукции животноводства (Иные бюджетные ассигнования)</t>
  </si>
  <si>
    <t>11 2 02 R0470</t>
  </si>
  <si>
    <t>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 (Иные бюджетные ассигнования)</t>
  </si>
  <si>
    <t>11 2 02 R0480</t>
  </si>
  <si>
    <t>Основное мероприятие «Управление рисками в подотраслях животноводства»</t>
  </si>
  <si>
    <t>11 2 03</t>
  </si>
  <si>
    <t>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животноводства (Иные бюджетные ассигнования)</t>
  </si>
  <si>
    <t>11 2 03 50490</t>
  </si>
  <si>
    <t>11 2 03 R0490</t>
  </si>
  <si>
    <t>Основное мероприятие «Поддержка развития производства аквакультуры»</t>
  </si>
  <si>
    <t>11 2 04</t>
  </si>
  <si>
    <t>Поддержка развития производства аквакультуры (Иные бюджетные ассигнования)</t>
  </si>
  <si>
    <t>11 2 04 60470</t>
  </si>
  <si>
    <t>Подпрограмма «Развитие мясного скотоводства»</t>
  </si>
  <si>
    <t xml:space="preserve">11 3 </t>
  </si>
  <si>
    <t>Основное мероприятие «Государственная поддержка строительства и реконструкции объектов для мясного скотоводства»</t>
  </si>
  <si>
    <t>11 3 01</t>
  </si>
  <si>
    <t>Возмещение части процентной ставки по инвестиционным кредитам на строительство и реконструкцию объектов мясного скотоводства (Иные бюджетные ассигнования)</t>
  </si>
  <si>
    <t>11 3 01 50200</t>
  </si>
  <si>
    <t>Поддержка экономически значимых региональных программ по развитию мясного скотоводства (Иные бюджетные ассигнования)</t>
  </si>
  <si>
    <t>11 3 01 R0510</t>
  </si>
  <si>
    <t>11 3 01 R0520</t>
  </si>
  <si>
    <t>Подпрограмма «Поддержка малых форм хозяйствования»</t>
  </si>
  <si>
    <t>11 4</t>
  </si>
  <si>
    <t>Основное мероприятие «Поддержка начинающих фермеров»</t>
  </si>
  <si>
    <t>11 4 01</t>
  </si>
  <si>
    <t>Поддержка начинающих фермеров (Иные бюджетные ассигнования)</t>
  </si>
  <si>
    <t>11 4 01 50530</t>
  </si>
  <si>
    <t>11 4 01 R0530</t>
  </si>
  <si>
    <t>Основное мероприятие «Развитие семейных животноводческих ферм на базе крестьянских (фермерских) хозяйств»</t>
  </si>
  <si>
    <t>11 4 02</t>
  </si>
  <si>
    <t>Развитие семейных животноводческих ферм (Иные бюджетные ассигнования)</t>
  </si>
  <si>
    <t>11 4 02 50540</t>
  </si>
  <si>
    <t>11 4 02 R0540</t>
  </si>
  <si>
    <t>Основное мероприятие «Государственная поддержка кредитования малых форм хозяйствования»</t>
  </si>
  <si>
    <t>11 4 03</t>
  </si>
  <si>
    <t>Возмещение части процентной ставки по долгосрочным, среднесрочным и краткосрочным кредитам, взятым малыми формами хозяйствования  (Межбюджетные трансферты)</t>
  </si>
  <si>
    <t>11 4 03 50550</t>
  </si>
  <si>
    <t>Возмещение части процентной ставки по долгосрочным, среднесрочным и краткосрочным кредитам, взятым малыми формами хозяйствования  (Иные бюджетные ассигнования)</t>
  </si>
  <si>
    <t>Возмещение части процентной ставки по долгосрочным, среднесрочным и краткосрочным кредитам, взятым малыми формами хозяйствования (Межбюджетные трансферты)</t>
  </si>
  <si>
    <t>11 4 03 R0550</t>
  </si>
  <si>
    <t>Возмещение части процентной ставки по долгосрочным, среднесрочным и краткосрочным кредитам, взятым малыми формами хозяйствования (Иные бюджетные ассигнования)</t>
  </si>
  <si>
    <t>Основное мероприятие «Развитие сельскохозяйственной кооперации»</t>
  </si>
  <si>
    <t>11 4 05</t>
  </si>
  <si>
    <t>Грантовая поддержка сельскохозяйственных потребительских кооперативов для развития материально-технической базы (Иные бюджетные ассигнования)</t>
  </si>
  <si>
    <t>11 4 05 54380</t>
  </si>
  <si>
    <t>11 4 05 R4380</t>
  </si>
  <si>
    <t xml:space="preserve">Подпрограмма «Техническая и технологическая модернизация, инновационное развитие» </t>
  </si>
  <si>
    <t>11 5</t>
  </si>
  <si>
    <t>Основное мероприятие «Развитие системы единого государственного информационного обеспечения агропромышленного комплекса»</t>
  </si>
  <si>
    <t>11 5 01</t>
  </si>
  <si>
    <t>Развитие системы единого государственного информационного обеспечения агропромышленного комплекса (Закупка товаров, работ и услуг для обеспечения государственных (муниципальных) нужд)</t>
  </si>
  <si>
    <t>11 5 01 60290</t>
  </si>
  <si>
    <t>11 5 02</t>
  </si>
  <si>
    <t>11 5 02 00590</t>
  </si>
  <si>
    <t>Основное мероприятие «Поддержка сельскохозяйственной науки и подготовка кадров»</t>
  </si>
  <si>
    <t>11 5 03</t>
  </si>
  <si>
    <t>Поддержка сельскохозяйственной науки и подготовка кадров (Закупка товаров, работ и услуг для обеспечения государственных (муниципальных) нужд)</t>
  </si>
  <si>
    <t>11 5 03 60310</t>
  </si>
  <si>
    <t>Поддержка сельскохозяйственной науки и подготовка кадров (Иные бюджетные ассигнования)</t>
  </si>
  <si>
    <t>Основное мероприятие «Проведение Всероссийской сельскохозяйственной переписи в 2016 году»</t>
  </si>
  <si>
    <t>11 6 03</t>
  </si>
  <si>
    <t xml:space="preserve">Проведение Всероссийской сельскохозяйственной переписи в 2016 году (Межбюджетные трансферты) </t>
  </si>
  <si>
    <t>11 6 03 53910</t>
  </si>
  <si>
    <t xml:space="preserve">Подпрограмма «Устойчивое развитие сельских территорий» </t>
  </si>
  <si>
    <t xml:space="preserve">11 7 </t>
  </si>
  <si>
    <t>Основное мероприятие «Поощрение и популяризация достижений в сфере развития сельских территорий, проведение ежегодного конкурса «Ветеранское подворье»</t>
  </si>
  <si>
    <t>11 7 02</t>
  </si>
  <si>
    <t>Мероприятия (Иные бюджетные ассигнования)</t>
  </si>
  <si>
    <t>11 7 02 29990</t>
  </si>
  <si>
    <t>Подпрограмма «Развитие мелиорации земель сельскохозяйственного назначения»</t>
  </si>
  <si>
    <t>11 8</t>
  </si>
  <si>
    <t>11 8 01</t>
  </si>
  <si>
    <t>11 8 01 29990</t>
  </si>
  <si>
    <t>Основное мероприятие «Субсидии на реализацию мероприятий по развитию мелиорации земель сельскохозяйственного назначения»</t>
  </si>
  <si>
    <t>11 8 02</t>
  </si>
  <si>
    <t>Субсидии на реализацию мероприятий по развитию мелиорации земель сельскохозяйственного (Межбюджетные трансферты)</t>
  </si>
  <si>
    <t>11 8 02 73710</t>
  </si>
  <si>
    <t>Основное мероприятие «Строительство (реконструкция) объектов социального и производственного комплексов, в том числе объектов общегражданского назначения, жилья, инфраструктуры»</t>
  </si>
  <si>
    <t>11 8 03</t>
  </si>
  <si>
    <t>Строительство (реконструкция) объектов социального и производственного комплексов, в том числе объектов общегражданского назначения, жилья, инфраструктуры (Капитальные вложения в объекты государственной (муниципальной) собственности)</t>
  </si>
  <si>
    <t>11 8 03 40370</t>
  </si>
  <si>
    <t>Подпрограмма «Развитие овощеводства открытого и защищенного грунта и семенного картофелеводства»</t>
  </si>
  <si>
    <t>11 9</t>
  </si>
  <si>
    <t>Основное мероприятие «Развитие производства семенного картофеля и овощей открытого грунта»</t>
  </si>
  <si>
    <t>11 9 01</t>
  </si>
  <si>
    <t>Оказание несвязанной поддержки сельскохозяйственным товаропроизводителям в области развития производства семенного картофеля и овощей открытого грунта (Иные бюджетные ассигнования)</t>
  </si>
  <si>
    <t>11 9 01 54390</t>
  </si>
  <si>
    <t>Возмещение части прямых понесенных затрат на создание и модернизацию объектов картофелехранилищ и овощехранилищ, а также на приобретение техники и оборудования (Иные бюджетные ассигнования)</t>
  </si>
  <si>
    <t>11 9 01 54400</t>
  </si>
  <si>
    <t>Оказание несвязанной поддержки сельскохозяйственным товаропроизводителям в области развития производства семенного картофеля и овощей открытого грунта  (Иные бюджетные ассигнования)</t>
  </si>
  <si>
    <t>11 9 01 R4390</t>
  </si>
  <si>
    <t>Возмещение части прямых понесенных затрат на создание и модернизацию объектов картофелехранилищ и овощехранилищ, а также на приобретение техники и оборудования  (Иные бюджетные ассигнования)</t>
  </si>
  <si>
    <t>11 9 01 R4400</t>
  </si>
  <si>
    <t>Основное мероприятие «Развитие производства овощей защищенного грунта»</t>
  </si>
  <si>
    <t>11 9 02</t>
  </si>
  <si>
    <t>Возмещение части прямых понесенных затрат на создание и модернизацию объектов тепличных комплексов, а также на приобретение техники и оборудования (Иные бюджетные ассигнования)</t>
  </si>
  <si>
    <t>11 9 02 54410</t>
  </si>
  <si>
    <t>Возмещение части прямых понесенных затрат на создание и модернизацию объектов тепличных комплексов, а также на приобретение техники и оборудования  (Иные бюджетные ассигнования)</t>
  </si>
  <si>
    <t>11 9 02 R4410</t>
  </si>
  <si>
    <t>Подпрограмма «Развитие молочного скотоводства»</t>
  </si>
  <si>
    <t>11 Б</t>
  </si>
  <si>
    <t>Основное мероприятие «Развитие молочного скотоводства»</t>
  </si>
  <si>
    <t>11 Б 01</t>
  </si>
  <si>
    <t>Субсидии на 1 килограмм реализованного и (или) отгруженного на собственную переработку молока (Иные бюджетные ассигнования)</t>
  </si>
  <si>
    <t>11 Б 01 50430</t>
  </si>
  <si>
    <t>11 Б 01 R0430</t>
  </si>
  <si>
    <t>Возмещение части прямых понесенных затрат на создание и модернизацию объектов животноводческих комплексов молочного направления (молочных ферм), а также на приобретение техники и оборудования (Иные бюджетные ассигнования)</t>
  </si>
  <si>
    <t>11 Б 01 54420</t>
  </si>
  <si>
    <t>11 Б 01 R4420</t>
  </si>
  <si>
    <t>Основное мероприятие «Государственная поддержка кредитования подотрасли молочного скотоводства»</t>
  </si>
  <si>
    <t>11 Б 02</t>
  </si>
  <si>
    <t>Возмещение части процентной ставки по краткосрочным кредитам (займам) на развитие молочного скотоводства  (Иные бюджетные ассигнования)</t>
  </si>
  <si>
    <t>11 Б 02 54430</t>
  </si>
  <si>
    <t>Возмещение части процентной ставки по инвестиционным кредитам (займам) на строительство и реконструкцию объектов для молочного скотоводства  (Иные бюджетные ассигнования)</t>
  </si>
  <si>
    <t>11 Б 02 54440</t>
  </si>
  <si>
    <t>Возмещение части процентной ставки по краткосрочным кредитам (займам) на развитие молочного скотоводства (Иные бюджетные ассигнования)</t>
  </si>
  <si>
    <t>11 Б 02 R4430</t>
  </si>
  <si>
    <t>Возмещение части процентной ставки по инвестиционным кредитам (займам) на строительство и реконструкцию объектов для молочного скотоводства (Иные бюджетные ассигнования)</t>
  </si>
  <si>
    <t>11 Б 02 R4440</t>
  </si>
  <si>
    <t>Основное мероприятие «Стимулирование развития молочного скотоводства»</t>
  </si>
  <si>
    <t>11 Б 03</t>
  </si>
  <si>
    <t>Стимулирование развития молочного скотоводства (Иные бюджетные ассигнования)</t>
  </si>
  <si>
    <t>11 Б 03 60120</t>
  </si>
  <si>
    <t>Поддержка развития отрасли молочного скотоводства  (Иные бюджетные ассигнования)</t>
  </si>
  <si>
    <t>11 Б 03 60130</t>
  </si>
  <si>
    <t xml:space="preserve">Подпрограмма «Поддержка племенного дела, селекции и семеноводства» </t>
  </si>
  <si>
    <t>11 Г</t>
  </si>
  <si>
    <t>Основное мероприятие «Развитие элитного семеноводства»</t>
  </si>
  <si>
    <t>11 Г 01</t>
  </si>
  <si>
    <t>Возмещение части затрат на приобретение элитных семян (Иные бюджетные ассигнования)</t>
  </si>
  <si>
    <t>11 Г 01 50310</t>
  </si>
  <si>
    <t>11 Г 01 R0310</t>
  </si>
  <si>
    <t>Основное мероприятие «Поддержка племенного животноводства»</t>
  </si>
  <si>
    <t>11 Г 02</t>
  </si>
  <si>
    <t>Поддержка племенного животноводства (Иные бюджетные ассигнования)</t>
  </si>
  <si>
    <t>11 Г 02 50420</t>
  </si>
  <si>
    <t>11 Г 02 R0420</t>
  </si>
  <si>
    <t>Основное мероприятие «Государственная поддержка строительства объектов селекционно-генетических и селекционно-семеноводческих центров»</t>
  </si>
  <si>
    <t>11 Г 03</t>
  </si>
  <si>
    <t>Возмещение части прямых понесенных затрат на создание и модернизацию объектов селекционно-генетических центров в животноводстве и селекционно-семеноводческих центров, а также на приобретение техники и оборудования в растениеводстве (Иные бюджетные ассигнования)</t>
  </si>
  <si>
    <t>11 Г 03 54470</t>
  </si>
  <si>
    <t>11 Г 03 R4470</t>
  </si>
  <si>
    <t>Основное мероприятие «Государственная поддержка кредитования развития селекционно-генетических и селекционно-семеноводческих центров в подотраслях животноводства и растениеводства»</t>
  </si>
  <si>
    <t>11 Г 04</t>
  </si>
  <si>
    <t>Возмещение части процентной ставки по краткосрочным кредитам (займам) на развитие селекционно-генетических и селекционно-семеноводческих центров в подотраслях животноводства и растениеводства (Иные бюджетные ассигнования)</t>
  </si>
  <si>
    <t>11 Г 04  R4480</t>
  </si>
  <si>
    <t>Возмещение части процентной ставки по инвестиционным кредитам (займам) на строительство и реконструкцию селекционно-генетических и селекционно-семеноводческих центров в подотраслях животноводства и растениеводства (Иные бюджетные ассигнования)</t>
  </si>
  <si>
    <t>11 Г 04 R4490</t>
  </si>
  <si>
    <t>Основное мероприятие «Развитие племенной базы молочного скотоводства»</t>
  </si>
  <si>
    <t>11 Г 05</t>
  </si>
  <si>
    <t>Областной конкурс лучший по профессии  (Иные бюджетные ассигнования)</t>
  </si>
  <si>
    <t>11 Г 05 29999</t>
  </si>
  <si>
    <t>Поддержка племенного крупного рогатого скота молочного направления (Иные бюджетные ассигнования)</t>
  </si>
  <si>
    <t>11 Г 05 54460</t>
  </si>
  <si>
    <t>Поддержка племенного крупного рогатого скота молочного направления  (Иные бюджетные ассигнования)</t>
  </si>
  <si>
    <t>11 Г 05 R4460</t>
  </si>
  <si>
    <t>Основное мероприятие «Развитие племенной базы мясного скотоводства»</t>
  </si>
  <si>
    <t>11 Г 06</t>
  </si>
  <si>
    <t>Поддержка племенного крупного рогатого скота мясного направления  (Иные бюджетные ассигнования)</t>
  </si>
  <si>
    <t>11 Г 06 R0500</t>
  </si>
  <si>
    <t xml:space="preserve">Подпрограмма «Развитие оптово-распределительных центров и инфраструктуры системы социального питания» </t>
  </si>
  <si>
    <t>11 Д</t>
  </si>
  <si>
    <t>Основное мероприятие «Государственная поддержка кредитования развития оптово-распределительных центров, производства и товаропроводящей инфраструктуры системы социального питания»</t>
  </si>
  <si>
    <t>11 Д 01</t>
  </si>
  <si>
    <t>Возмещение части процентной ставки по краткосрочным кредитам (займам) на переработку продукции растениеводства и животноводства (Иные бюджетные ассигнования)</t>
  </si>
  <si>
    <t>11 Д 01 54500</t>
  </si>
  <si>
    <t>11 Д 01 R4500</t>
  </si>
  <si>
    <t>Основное мероприятие «Государственная поддержка строительства объектов оптово-распределительных центров, производства и товаропроводящей инфраструктуры системы социального питания»</t>
  </si>
  <si>
    <t>11 Д 02</t>
  </si>
  <si>
    <t>Возмещение части прямых понесенных затрат на создание оптово-распределительных центров (Иные бюджетные ассигнования)</t>
  </si>
  <si>
    <t>11 Д 02 R4520</t>
  </si>
  <si>
    <t>Подпрограмма «Развитие отраслей агропромышленного комплекса»</t>
  </si>
  <si>
    <t>11 И</t>
  </si>
  <si>
    <t>Основное мероприятие «Поддержание доходности сельскохозяйственных товаропроизводителей»</t>
  </si>
  <si>
    <t>11 И 01</t>
  </si>
  <si>
    <t>Оказание несвязанной поддержки сельскохозяйственным товаропроизводителям в области растениеводства  (Иные бюджетные ассигнования)</t>
  </si>
  <si>
    <t>11 И 01 R5410</t>
  </si>
  <si>
    <t>11 И 01 R5420</t>
  </si>
  <si>
    <t>Основное мероприятие «Содействие достижению целевых показателей реализации региональных программ развития агропромышленного комплекса»</t>
  </si>
  <si>
    <t>11 И 02</t>
  </si>
  <si>
    <t>11 И 02 73720</t>
  </si>
  <si>
    <t>Оказание содействия достижению целевых показателей реализации региональных программ развития агропромышленного комплекса Российской Федерации (Закупка товаров, работ и услуг для обеспечения государственных (муниципальных) нужд)</t>
  </si>
  <si>
    <t>11 И 02 R5430</t>
  </si>
  <si>
    <t>Оказание содействия достижению целевых показателей реализации региональных программ развития агропромышленного комплекса Российской Федерации (Межбюджетные трансферты)</t>
  </si>
  <si>
    <t>Оказание содействия достижению целевых показателей реализации региональных программ развития агропромышленного комплекса Российской Федерации (Иные бюджетные ассигнования)</t>
  </si>
  <si>
    <t>Подпрограмма «Стимулирование инвестиционной деятельности в агропромышленном комплексе»</t>
  </si>
  <si>
    <t>11 Л</t>
  </si>
  <si>
    <t>Основное мероприятие «Поддержка инвестиционного кредитования в агропромышленном комплексе»</t>
  </si>
  <si>
    <t>11 Л 01</t>
  </si>
  <si>
    <t>Возмещение части процентной ставки по инвестиционным кредитам (займам) в агропромышленном комплексе (Иные бюджетные ассигнования)</t>
  </si>
  <si>
    <t>11 Л 01 55440</t>
  </si>
  <si>
    <t>11 Л 01 R5440</t>
  </si>
  <si>
    <t>Основное мероприятие «Компенсация прямых понесенных затрат на строительство и модернизацию объектов агропромышленного комплекса»</t>
  </si>
  <si>
    <t>11 Л 02</t>
  </si>
  <si>
    <t>Возмещение части прямых понесенных затрат на создание и модернизацию объектов агропромышленного комплекса, а также на приобретение техники и оборудования (Иные бюджетные ассигнования)</t>
  </si>
  <si>
    <t>11 Л 02 55450</t>
  </si>
  <si>
    <t>11 Л 02 R5450</t>
  </si>
  <si>
    <t>Денежные взыскания (штрафы) за нарушение условий договоров (соглашений) о предоставлении субсидии из федерального бюджета</t>
  </si>
  <si>
    <t>99 9 00 20590</t>
  </si>
  <si>
    <t>Водное хозяйство</t>
  </si>
  <si>
    <t xml:space="preserve">Государственная программа Белгородской области «Развитие водного и лесного хозяйства Белгородской области, охрана окружающей среды на 2014-2020 годы» </t>
  </si>
  <si>
    <t xml:space="preserve">Подпрограмма «Развитие водохозяйственного комплекса» </t>
  </si>
  <si>
    <t xml:space="preserve">12 2 </t>
  </si>
  <si>
    <t>Основное мероприятие «Осуществление органами государственной власти субъекта Российской Федерации отдельных полномочий в области водных отношений»</t>
  </si>
  <si>
    <t>12 2 01</t>
  </si>
  <si>
    <t>Осуществление  отдельных полномочий в области водных отношений (Закупка товаров, работ и услуг для обеспечения государственных (муниципальных) нужд)</t>
  </si>
  <si>
    <t>12 2 01 51280</t>
  </si>
  <si>
    <t>Основное мероприятие «Капитальный ремонт гидротехнических сооружений, находящихся в собственности субъектов Российской Федерации, муниципальной собственности, капитальный ремонт и ликвидация бесхозяйных гидротехнических сооружений»</t>
  </si>
  <si>
    <t>12 2 02</t>
  </si>
  <si>
    <t>Мероприятия субъекта Российской Федерации в рамках мероприятий федеральной целевой программы «Развитие водохозяйственного комплекса Российской Федерации в 2012-2020 годах» (Закупка товаров, работ и услуг для обеспечения государственных (муниципальных) нужд)</t>
  </si>
  <si>
    <t>12 2 02 R0160</t>
  </si>
  <si>
    <t>11 7</t>
  </si>
  <si>
    <t>Основное мероприятие «Реализация мероприятий федеральной целевой программы «Устойчивое развитие сельских территорий на 2014-2017 годы и на период до 2020 года»</t>
  </si>
  <si>
    <t>11 7 01</t>
  </si>
  <si>
    <t>Реализация мероприятий федеральной целевой программы «Устойчивое развитие сельских территорий на 2014-2017 годы и на период до 2020 года» (Межбюджетные трансферты)</t>
  </si>
  <si>
    <t>11 7 01 50180</t>
  </si>
  <si>
    <t>Реализация мероприятий федеральной целевой программы «Устойчивое развитие сельских территорий на 2014-2017 годы и на период до 2020 года»  (Межбюджетные трансферты)</t>
  </si>
  <si>
    <t>11 7 01 R0180</t>
  </si>
  <si>
    <t>Благоустройство</t>
  </si>
  <si>
    <t xml:space="preserve">Государственная программа Белгородской области «Развитие сельского хозяйства и рыбоводства в Белгородской области на 2014 - 2020 годы»       </t>
  </si>
  <si>
    <t>11</t>
  </si>
  <si>
    <t>Охрана окружающей среды</t>
  </si>
  <si>
    <t>Охрана объектов растительного и животного мира и среды их обитания</t>
  </si>
  <si>
    <t>Государственная программа Белгородской области «Развитие водного и лесного хозяйства Белгородской области, охрана окружающей среды на 2014-2020 годы»</t>
  </si>
  <si>
    <t>Подпрограмма «Охрана окружающей среды и рациональное природопользование»</t>
  </si>
  <si>
    <t>12 3</t>
  </si>
  <si>
    <t>Основное мероприятие «Охрана окружающей среды и рациональное природопользование»</t>
  </si>
  <si>
    <t>12 3 01</t>
  </si>
  <si>
    <t>Мероприятия  (Закупка товаров, работ и услуг для обеспечения государственных (муниципальных) нужд)</t>
  </si>
  <si>
    <t>12 3 01 29990</t>
  </si>
  <si>
    <t xml:space="preserve">Основное мероприятие «Субсидии на разработку проектно-сметной документации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 </t>
  </si>
  <si>
    <t>12 3 03</t>
  </si>
  <si>
    <t>Субсидии на разработку проектно-сметной документации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 (Межбюджетные трансферты )</t>
  </si>
  <si>
    <t>12 3 03 73760</t>
  </si>
  <si>
    <t>Общее образование</t>
  </si>
  <si>
    <t>Реализация мероприятий федеральной целевой программы «Устойчивое развитие сельских территорий на 2014-2017 годы и на период до 2020 года»  (Капитальные вложения в объекты государственной (муниципальной) собственности)</t>
  </si>
  <si>
    <t>Культура, кинематография</t>
  </si>
  <si>
    <t>Другие вопросы в области культуры, кинематографии</t>
  </si>
  <si>
    <t>Здравоохранение</t>
  </si>
  <si>
    <t>Стационарная медицинская помощь</t>
  </si>
  <si>
    <t>Реализация мероприятий федеральной целевой программы «Устойчивое развитие сельских территорий на 2014-2017 годы и на период до 2020 года» (Капитальные вложения в объекты государственной (муниципальной) собственности)</t>
  </si>
  <si>
    <t>Реализация мероприятий федеральной целевой программы «Устойчивое развитие сельских территорий на 2014-2017 годы и на период до 2020 года» (Социальное обеспечение и иные выплаты населению)</t>
  </si>
  <si>
    <t>Физическая культура и спорт</t>
  </si>
  <si>
    <t>Другие вопросы в области физической культуры и спорта</t>
  </si>
  <si>
    <t>Департамент  строительства и транспорта Белгородской области</t>
  </si>
  <si>
    <t>Государственная программа Белгородской области «Обеспечение доступным и комфортным жильем и коммунальными услугами жителей Белгородской области на 2014-2020 годы»</t>
  </si>
  <si>
    <t>09 3</t>
  </si>
  <si>
    <t>09 3 01</t>
  </si>
  <si>
    <t>09 3 01 90019</t>
  </si>
  <si>
    <t>Основное мероприятие «Субвенции на осуществление контроля и надзора в области долевого строительства многоквартирных домов и (или) иных объектов недвижимости»</t>
  </si>
  <si>
    <t>09 3 02</t>
  </si>
  <si>
    <t>Субвенции на осуществление контроля и надзора в области долевого строительства многоквартирных домов и (или) иных объектов недвижимости (Межбюджетные трансферты)</t>
  </si>
  <si>
    <t>09 3 02 71280</t>
  </si>
  <si>
    <t>09 3 04</t>
  </si>
  <si>
    <t>09 3 04 00310</t>
  </si>
  <si>
    <t>Резервный фонд Правительства Белгородской области (Предоставление субсидий бюджетным, автономным учреждениям и иным некоммерческим организациям)</t>
  </si>
  <si>
    <t>Государственная программа Белгородской области «Содействие занятости населения Белгородской области на 2014-2020 годы»</t>
  </si>
  <si>
    <t>Подпрограмма «Содействие занятости населения и социальная поддержка безработных граждан»</t>
  </si>
  <si>
    <t>13 1</t>
  </si>
  <si>
    <t>13 1 05</t>
  </si>
  <si>
    <t>13 1 05 22110</t>
  </si>
  <si>
    <t>Транспорт</t>
  </si>
  <si>
    <t>Государственная программа  Белгородской области Белгородской области «Совершенствование и развитие транспортной системы и дорожной сети в Белгородской области на 2014-2020 годы»</t>
  </si>
  <si>
    <t>Подпрограмма «Совершенствование и развитие транспортной системы»</t>
  </si>
  <si>
    <t xml:space="preserve">10 2 </t>
  </si>
  <si>
    <t>Основное мероприятие «Субвенции  на организацию транспортного обслуживания населения в пригородном межмуниципальном сообщении»</t>
  </si>
  <si>
    <t xml:space="preserve">10 2 01 </t>
  </si>
  <si>
    <t>Субвенции  на организацию транспортного обслуживания населения в пригородном межмуниципальном сообщении (Межбюджетные отношения)</t>
  </si>
  <si>
    <t>10 2 01 73810</t>
  </si>
  <si>
    <t>Основное мероприятие «Субсидии организациям железнодорожного транспорта»</t>
  </si>
  <si>
    <t>10 2 02</t>
  </si>
  <si>
    <t>Субсидии организациям железнодорожного транспорта на компенсацию потерь в доходах, возникающих в результате государственного регулирования уровня тарифов, при осуществлении транспортного обслуживания населения железнодорожным транспортом общего пользования (пригородной категории) на территории Белгородской области (Иные бюджетные ассигнования)</t>
  </si>
  <si>
    <t>10 2 02 60420</t>
  </si>
  <si>
    <t>Основное мероприятие «Государственная поддержка региональных авиаперевозок воздушным транспортом»</t>
  </si>
  <si>
    <t xml:space="preserve">10 2 03 </t>
  </si>
  <si>
    <t>Государственная поддержка региональных авиаперевозок воздушным транспортом (Иные бюджетные ассигнования)</t>
  </si>
  <si>
    <t>10 2 03 60440</t>
  </si>
  <si>
    <t xml:space="preserve">10 3  </t>
  </si>
  <si>
    <t xml:space="preserve">10 3 03 </t>
  </si>
  <si>
    <t>10 3 03 00590</t>
  </si>
  <si>
    <t xml:space="preserve">Государственная программа  Белгородской области «Обеспечение доступным и комфортным жильем и коммунальными услугами жителей Белгородской области на 2014-2020 годы» </t>
  </si>
  <si>
    <t>09 3 03</t>
  </si>
  <si>
    <t>Обеспечение деятельности (оказание услуг) государственных учреждений (организаций)  (Предоставление субсидий бюджетным, автономным учреждениям и иным некоммерческим организациям)</t>
  </si>
  <si>
    <t>09 3 03 00590</t>
  </si>
  <si>
    <t>Резервный фонд Правительства Белгородской области  (Капитальные вложения в объекты государственной (муниципальной) собственности)</t>
  </si>
  <si>
    <t xml:space="preserve">в том числе взнос в уставный капитал акционерного общества «Белгородская пригородная пассажирская компания» </t>
  </si>
  <si>
    <t xml:space="preserve">Подпрограмма «Стимулирование развития жилищного строительства на территории Белгородской области» </t>
  </si>
  <si>
    <t>09 1</t>
  </si>
  <si>
    <t>Основное мероприятие «Инженерное обустройство микрорайонов массовой застройки индивидуального жилищного строительства»</t>
  </si>
  <si>
    <t>09 1 09</t>
  </si>
  <si>
    <t>Инженерное обустройство микрорайонов массовой застройки индивидуального жилищного строительства в Белгородской области, в том числе земельных участков, выданных многодетным семьям (Капитальные вложения в объекты государственной (муниципальной) собственности)</t>
  </si>
  <si>
    <t>09 1 09 43780</t>
  </si>
  <si>
    <t>Подпрограмма «Создание условий для обеспечения населения качественными услугами жилищно-коммунального хозяйства»</t>
  </si>
  <si>
    <t>09 2</t>
  </si>
  <si>
    <t>Основное мероприятие «Реализация мероприятий по обеспечению населения чистой питьевой водой»</t>
  </si>
  <si>
    <t>09 2 05</t>
  </si>
  <si>
    <t>Субсидии на реализацию мероприятий по обеспечению населения чистой питьевой водой (Межбюджетные трансферты)</t>
  </si>
  <si>
    <t>09 2 05 71090</t>
  </si>
  <si>
    <t>09 1 09 73780</t>
  </si>
  <si>
    <t>Основное мероприятие  «Реализация мероприятий по обеспечению населения чистой питьевой водой»</t>
  </si>
  <si>
    <t>Основное мероприятие «Создание условий для развития инфраструктуры по обращению с твердыми коммунальными отходами»</t>
  </si>
  <si>
    <t>09 2 10</t>
  </si>
  <si>
    <t>09 2 10 40370</t>
  </si>
  <si>
    <t>Подпрограмма «Создание условий для обеспечения качественными услугами жилищно-коммунального хозяйства населения Белгородской области»</t>
  </si>
  <si>
    <t xml:space="preserve">Основное мероприятие «Организация и проведение областных конкурсов по благоустройству муниципальных образований области» </t>
  </si>
  <si>
    <t>09 2 04</t>
  </si>
  <si>
    <t>Организация и проведение областных конкурсов по благоустройству муниципальных образований области (Иные бюджетные ассигнования)</t>
  </si>
  <si>
    <t>09 2 04 60320</t>
  </si>
  <si>
    <t>Дошкольное образование</t>
  </si>
  <si>
    <t>Государственная программа  Белгородской области «Развитие образования Белгородской области  на 2014-2020 годы»</t>
  </si>
  <si>
    <t xml:space="preserve">Подпрограмма «Развитие дошкольного образования»  </t>
  </si>
  <si>
    <t>02 1</t>
  </si>
  <si>
    <t>Основное мероприятие «Развитие инфраструктуры системы дошкольного образования»</t>
  </si>
  <si>
    <t>02 1 04</t>
  </si>
  <si>
    <t>Резервный фонд Правительства Белгородской области (Капитальные вложения в объекты государственной (муниципальной) собственности)</t>
  </si>
  <si>
    <t>02 1 04 20550</t>
  </si>
  <si>
    <t>02 1 04 40370</t>
  </si>
  <si>
    <t>02 1 04 70550</t>
  </si>
  <si>
    <t>Субсидии на софинансирование капитальных вложений (строительства, реконструкции и приобретения объектов недвижимого имущества) в объекты муниципальной собственности  (Межбюджетные трансферты)</t>
  </si>
  <si>
    <t>02 1 04 71120</t>
  </si>
  <si>
    <t>Субсидии на софинансирование капитального ремонта объектов муниципальной собственности (Межбюджетные трансферты)</t>
  </si>
  <si>
    <t>02 1 04 72120</t>
  </si>
  <si>
    <t>Основное мероприятие «Обеспечение земельных участков для жилищного строительства дорожной, социальной и инженерной инфраструктурами»</t>
  </si>
  <si>
    <t>09 1 16</t>
  </si>
  <si>
    <t>Мероприятия подпрограммы «Стимулирование программ развития жилищного строительства субъектов Российской Федерации федеральной целевой программы «Жилище» на 2015-2020 годы (Капитальные вложения в объекты государственной (муниципальной) собственности)</t>
  </si>
  <si>
    <t>09 1 16 50210</t>
  </si>
  <si>
    <t>Мероприятия подпрограммы «Стимулирование программ развития жилищного строительства субъектов Российской Федерации» федеральной целевой программы «Жилище» на 2015-2020 годы (Межбюджетные трансферты)</t>
  </si>
  <si>
    <t>09 1 16 R0210</t>
  </si>
  <si>
    <t>Мероприятия подпрограммы «Стимулирование программ развития жилищного строительства субъектов Российской Федерации» федеральной целевой программы «Жилище» на 2015-2020 годы (Капитальные вложения в объекты государственной (муниципальной) собственности)</t>
  </si>
  <si>
    <t xml:space="preserve">Подпрограмма «Развитие общего образования»  </t>
  </si>
  <si>
    <t>02 2</t>
  </si>
  <si>
    <t>Основное мероприятие «Развитие инфраструктуры системы общего образования»</t>
  </si>
  <si>
    <t>02 2 06</t>
  </si>
  <si>
    <t>Капитальный ремонт объектов государственной собственности Белгородской области (Предоставление субсидий бюджетным, автономным учреждениям и иным некоммерческим организациям)</t>
  </si>
  <si>
    <t>02 2 06 22110</t>
  </si>
  <si>
    <t>Строительство (реконструкция) объектов социального и производственного комплексов, в том числе объектов общегражданского назначения, жилья, инфраструктуры    (Капитальные вложения в объекты государственной (муниципальной) собственности)</t>
  </si>
  <si>
    <t>02 2 06 40370</t>
  </si>
  <si>
    <t>Создание в общеобразовательных организациях, расположенных в сельской местности, условий для занятий физической культурой и спортом (Межбюджетные трансферты)</t>
  </si>
  <si>
    <t>02 2 06 50970</t>
  </si>
  <si>
    <t>02 2 06 R0970</t>
  </si>
  <si>
    <t>Субсидии на реализацию мероприятий по содействию  создания в субъектах Российской Федерации новых мест в общеобразовательных организациях   (Капитальные вложения в объекты государственной (муниципальной) собственности)</t>
  </si>
  <si>
    <t>02 2 06 R5200</t>
  </si>
  <si>
    <t>Субсидии на реализацию мероприятий по содействию  создания в субъектах Российской Федерации новых мест в общеобразовательных организациях   (Межбюджетные трансферты)</t>
  </si>
  <si>
    <t>Средства, передаваемые для компенсации расходов, возникших в результате решений, принятых органами власти другого уровня за счет средств резервного фонда Правительства Белгородской области (Межбюджетные трансферты)</t>
  </si>
  <si>
    <t>02 2 06 70550</t>
  </si>
  <si>
    <t>Субсидии на создание в общеобразовательных организациях, расположенных в сельской местности, условий для занятий физической культурой и спортом (Межбюджетные трансферты)</t>
  </si>
  <si>
    <t>02 2 03 50970</t>
  </si>
  <si>
    <t>02 2 06 71120</t>
  </si>
  <si>
    <t>02 2 06 72120</t>
  </si>
  <si>
    <t>Программа «Развитие дошкольного образования»</t>
  </si>
  <si>
    <t xml:space="preserve">02 3 </t>
  </si>
  <si>
    <t>Основное мероприятие «Развитие инфраструктуры системы дополнительного образования»</t>
  </si>
  <si>
    <t>02 3 03</t>
  </si>
  <si>
    <t>02 3 03 40370</t>
  </si>
  <si>
    <t>Субсидии на софинансирование капитального ремонта объектов муниципальной собственности  в объекты муниципальной собственности (Межбюджетные трансферты)</t>
  </si>
  <si>
    <t>02 3 03 72120</t>
  </si>
  <si>
    <t>Государственная программа Белгородской области «Развитие кадровой политики Белгородской области на 2014-2020 годы»</t>
  </si>
  <si>
    <t>Основное мероприятие «Капитальный ремонт объектов государственной собственности Белгородской области»</t>
  </si>
  <si>
    <t>15 2 06</t>
  </si>
  <si>
    <t>15 2 06 22110</t>
  </si>
  <si>
    <t>Субсидии на создание в общеобразовательных организациях, расположенных в сельской местности, условий для занятий физической культурой и спортом  (Межбюджетные трансферты)</t>
  </si>
  <si>
    <t>Подпрограмма "Развитие дополнительного образования детей"</t>
  </si>
  <si>
    <t>Дополнительное образование детей</t>
  </si>
  <si>
    <t>02 3</t>
  </si>
  <si>
    <t>02 3 03 71120</t>
  </si>
  <si>
    <t xml:space="preserve">Государственная программа Белгородской области «Развитие кадровой политики Белгородской области на 2014-2020 годы» </t>
  </si>
  <si>
    <t>Подпрограмма "Развитие профессионального образования"</t>
  </si>
  <si>
    <t>Основное мероприятие "Капитальный ремонт объектов государственной собственности Белгородской области"</t>
  </si>
  <si>
    <t>15 2 06 20550</t>
  </si>
  <si>
    <t xml:space="preserve">Высшее образование </t>
  </si>
  <si>
    <t xml:space="preserve">Культура, кинематография </t>
  </si>
  <si>
    <t>Культура</t>
  </si>
  <si>
    <t>Государственная программа  Белгородской области  «Развитие культуры и искусства Белгородской области  на 2014-2020 годы»</t>
  </si>
  <si>
    <t>Подпрограмма «Развитие музейного дела»</t>
  </si>
  <si>
    <t>05 2</t>
  </si>
  <si>
    <t>Основное мероприятие «Развитие инфраструктуры сферы культуры»</t>
  </si>
  <si>
    <t>05 2 04</t>
  </si>
  <si>
    <t>Подпрограмма «Развитие профессионального искусства»</t>
  </si>
  <si>
    <t>05 5</t>
  </si>
  <si>
    <t>05 5 04</t>
  </si>
  <si>
    <t>05 5 04 22110</t>
  </si>
  <si>
    <t xml:space="preserve">Подпрограмма «Культурно-досуговая деятельность и народное творчество» </t>
  </si>
  <si>
    <t>05 3</t>
  </si>
  <si>
    <t>05 3 04</t>
  </si>
  <si>
    <t>05 3 04 20550</t>
  </si>
  <si>
    <t>05 3 04 40370</t>
  </si>
  <si>
    <t>05 3 04 70550</t>
  </si>
  <si>
    <t>05 3 04 71120</t>
  </si>
  <si>
    <t>05 3 04 72120</t>
  </si>
  <si>
    <t xml:space="preserve">Подпрограмма «Государственная охрана, сохранение и популяризация объектов культурного наследия (памятников истории и культуры) </t>
  </si>
  <si>
    <t>05 4</t>
  </si>
  <si>
    <t>05 4 04</t>
  </si>
  <si>
    <t>Государственная программа  Белгородской области  «Развитие здравоохранения Белгородской области  на 2014-2020 годы»</t>
  </si>
  <si>
    <t xml:space="preserve">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t>
  </si>
  <si>
    <t>03 3</t>
  </si>
  <si>
    <t>Основное мероприятие «Развитие инфраструктуры системы здравоохранения»</t>
  </si>
  <si>
    <t>03 3 08</t>
  </si>
  <si>
    <t>Резервный фонд Правительства Белгородской области  (Предоставление субсидий бюджетным, автономным учреждениям и иным некоммерческим организациям)</t>
  </si>
  <si>
    <t>03 3 08 20550</t>
  </si>
  <si>
    <t>Капитальный ремонт объектов государственной  собственности Белгородской области  (Предоставление субсидий бюджетным, автономным учреждениям и иным некоммерческим организациям)</t>
  </si>
  <si>
    <t>03 3 08 22110</t>
  </si>
  <si>
    <t>03 3 08 40370</t>
  </si>
  <si>
    <t xml:space="preserve">Подпрограмма «Охрана здоровья матери и ребенка»  </t>
  </si>
  <si>
    <t>03 5</t>
  </si>
  <si>
    <t>Основное мероприятие «Реализация мероприятий модернизации здравоохранения Белгородской области в части укрепления материально-технической базы медицинских учреждений (проектирование, строительство и ввод в эксплуатацию перинатальных центров)»</t>
  </si>
  <si>
    <t>03 5 05</t>
  </si>
  <si>
    <t>03 5 05 40370</t>
  </si>
  <si>
    <t>Другие вопросы в области здравоохранения</t>
  </si>
  <si>
    <t>Подпрограмма «Развитие первичной медико-санитарной помощи»</t>
  </si>
  <si>
    <t>03 2</t>
  </si>
  <si>
    <t>03 2 03</t>
  </si>
  <si>
    <t>Строительство (реконструкция) объектов социального и производственного комплексов, в том числе объектов общегражданского назначения, жилья, инфраструктуры  (Капитальные вложения в объекты государственной (муниципальной) собственности)</t>
  </si>
  <si>
    <t>03 2 03 40370</t>
  </si>
  <si>
    <t>Обеспечение развития и укрепление материально-технической базы муниципальных домов культуры, поддержку творческой деятельности муниципальных театров в городах численностью до 300 тысяч жителей (Межбюджетные трансферты)</t>
  </si>
  <si>
    <t>05 3 04 55580</t>
  </si>
  <si>
    <t>Обеспечение развития и укрепление материально-технической базы муниципальных домов культуры, поддержку творческой деятельности муниципальных театров в городах численностью населения  до 300 тысяч человек (Межбюджетные трансферты)</t>
  </si>
  <si>
    <t>05 3 04 R5580</t>
  </si>
  <si>
    <t>Государственная  программа Белгородской области "Развитие здравоохранения Белгородской области на 2014-2020 годы"</t>
  </si>
  <si>
    <t>Подпрограмма "Развитие первичной медико-санитарной помощи"</t>
  </si>
  <si>
    <t>Основное мероприятие "Строительство, реконструкция, выкуп, капитальный ремонт объектов здравоохранения"</t>
  </si>
  <si>
    <t>03 2 03 20550</t>
  </si>
  <si>
    <t>03 2 03 22110</t>
  </si>
  <si>
    <t>Подпрограмма "Совершенствование оказания специализированной, включая высокотехнологичную, медицинской попомщи, скорой, в той числе скорой специализированной, медицинской помощи"</t>
  </si>
  <si>
    <t>Основное мероприятие "Развитие инфраструктуры системы здравоохранения"</t>
  </si>
  <si>
    <t>03 3 08 70550</t>
  </si>
  <si>
    <t>Подпрограмма "Охрана здоровья матери и ребенка"</t>
  </si>
  <si>
    <t>Амбулаторная помощь</t>
  </si>
  <si>
    <t xml:space="preserve">03 2 </t>
  </si>
  <si>
    <t>Подпрограмма "Совершенствование оказания специализированной, включая высокотехнологичную, медицинской помощи, скорой, в той числе скорой специализированной, медицинской помощи"</t>
  </si>
  <si>
    <t>Основное мероприятие «Обеспечение жильем ветеранов Великой Отечественной войны»</t>
  </si>
  <si>
    <t>09 1 04</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</si>
  <si>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(Социальное обеспечение и иные выплаты населению)</t>
  </si>
  <si>
    <t>09 1 04 51340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</si>
  <si>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(Межбюджетные трансферты)</t>
  </si>
  <si>
    <t>Основное мероприятие «Обеспечение жильем ветеранов, инвалидов и семей, имеющих детей-инвалидов»</t>
  </si>
  <si>
    <t>09 1 05</t>
  </si>
  <si>
    <t>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(Социальное обеспечение и иные выплаты населению)</t>
  </si>
  <si>
    <t>09 1 05 51350</t>
  </si>
  <si>
    <t>Основное мероприятие «Обеспечение жильем молодых семей»</t>
  </si>
  <si>
    <t>09 1 06</t>
  </si>
  <si>
    <t>Реализация мероприятий по обеспечению жильем молодых семей  (Социальное обеспечение и иные выплаты населению)</t>
  </si>
  <si>
    <t>09 1 06 23770</t>
  </si>
  <si>
    <t>Субсидии на реализацию мероприятий по обеспечению жильем молодых семей (Межбюджетные трансферты)</t>
  </si>
  <si>
    <t>09 1 06 73770</t>
  </si>
  <si>
    <t>Мероприятия подпрограммы «Обеспечение жильем молодых семей» федеральной целевой программы «Жилище» на 2015-2020 годы (Социальное обеспечение и иные выплаты населению)</t>
  </si>
  <si>
    <t>09 1 06 R0200</t>
  </si>
  <si>
    <t>Мероприятия подпрограммы «Обеспечение жильем молодых семей» федеральной целевой программы «Жилище» на 2015-2020 годы (Межбюджетные трансферты)</t>
  </si>
  <si>
    <t>Основное мероприятие «Обеспечение жильем граждан, уволенных с военной службы (службы), и приравненных к ним лиц»</t>
  </si>
  <si>
    <t>09 1 15</t>
  </si>
  <si>
    <t>Обеспечение жильем граждан, уволенных с военной службы (службы), и приравненных к ним лиц (Социальное обеспечение и иные выплаты населению)</t>
  </si>
  <si>
    <t>09 1 15 54850</t>
  </si>
  <si>
    <t>Обеспечение жильем граждан, уволенных с военной службы (службы), и приравненных к ним лиц (Межбюджетные трансферты)</t>
  </si>
  <si>
    <t>Охрана семьи и детства</t>
  </si>
  <si>
    <t>Основное мероприятие «Обеспечение жильем детей-сирот, детей, оставшихся без попечения родителей, и лиц из их числа»</t>
  </si>
  <si>
    <t>09 1 07</t>
  </si>
  <si>
    <t>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(Межбюджетные трансферты)</t>
  </si>
  <si>
    <t>09 1 07 70820</t>
  </si>
  <si>
    <t>09 1 07 70550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</si>
  <si>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(Межбюджетные трансферты)</t>
  </si>
  <si>
    <t>09 1 07 R0820</t>
  </si>
  <si>
    <t xml:space="preserve">Подпрограмма «Модернизация и развитие социального обслуживания населения» </t>
  </si>
  <si>
    <t>04 2</t>
  </si>
  <si>
    <t>Основное мероприятие «Укрепление материально-технической базы организаций социального обслуживания населения»</t>
  </si>
  <si>
    <t>04 2 02</t>
  </si>
  <si>
    <t>04 2 02 22110</t>
  </si>
  <si>
    <t>Государственная программа  Белгородской области «Развитие физической культуры и спорта Белгородской области на 2014-2020 годы»</t>
  </si>
  <si>
    <t xml:space="preserve">Подпрограмма  «Развитие физической культуры и массового спорта» </t>
  </si>
  <si>
    <t>06 1</t>
  </si>
  <si>
    <t>Основное мероприятие «Развитие инфраструктуры сферы физической культуры и спорта»</t>
  </si>
  <si>
    <t>06 1 02</t>
  </si>
  <si>
    <t>Финансовое обеспечение мероприятий федеральной целевой программы «Развитие физической культуры и спорта в Российской Федерации на 2016 - 2020 годы» (Капитальные вложения в объекты государственной (муниципальной) собственности)</t>
  </si>
  <si>
    <t>06 1 02 R4950</t>
  </si>
  <si>
    <t xml:space="preserve">Субсидии на софинансирование капитальных вложений (строительства, реконструкции) в объекты муниципальной собственности (Межбюджетные трансферты) </t>
  </si>
  <si>
    <t>06 1 02 71120</t>
  </si>
  <si>
    <t>Основное мероприятие «Создание спортивной инфраструктуры и материально-технической базы для занятий физической культурой и массовым спортом»</t>
  </si>
  <si>
    <t>06 1 03</t>
  </si>
  <si>
    <t>06 1 03 40370</t>
  </si>
  <si>
    <t>06 1 03 71120</t>
  </si>
  <si>
    <t>Финансовое обеспечение мероприятий федеральной целевой программы «Развитие физической культуры и спорта в Российской Федерации на 2016-2020 годы» (Межбюджетные трансферты)</t>
  </si>
  <si>
    <t>06 1 03 R4950</t>
  </si>
  <si>
    <t>06 1 03 70550</t>
  </si>
  <si>
    <t>Подпрограмма «Развитие системы подготовки спортивного резерва и спорта высших достижений»</t>
  </si>
  <si>
    <t>06 2</t>
  </si>
  <si>
    <t>06 2 03</t>
  </si>
  <si>
    <t>06 3</t>
  </si>
  <si>
    <t>06 3 01</t>
  </si>
  <si>
    <t>06 3 03 22110</t>
  </si>
  <si>
    <t>Департамент имущественных и земельных отношений  Белгородской области</t>
  </si>
  <si>
    <t>Проведение комплексных кадастровых работ (Межбюджетные трансферты)</t>
  </si>
  <si>
    <t>99 9 00 R5110</t>
  </si>
  <si>
    <t>Проведение комплексных кадастровых работ (Закупка товаров, работ и услуг для обеспечения государственных (муниципальных) нужд)</t>
  </si>
  <si>
    <t>Реализация мероприятий по управлению государственной собственностью, кадастровой оценке, землеустройству и землепользованию  (Закупка товаров, работ и услуг для обеспечения государственных (муниципальных) нужд)</t>
  </si>
  <si>
    <t>99 9 00 60460</t>
  </si>
  <si>
    <t>Реализация мероприятий по управлению государственной собственностью, кадастровой оценке, землеустройству и землепользованию (Капитальные вложения в объекты государственной (муниципальной) собственности)</t>
  </si>
  <si>
    <t>Реализация мероприятий по управлению государственной собственностью, кадастровой оценке, землеустройству и землепользованию (Иные бюджетные ассигнования)</t>
  </si>
  <si>
    <t>99 9 00 60480</t>
  </si>
  <si>
    <t>99 9 00 60490</t>
  </si>
  <si>
    <t>Подпрограмма «Развитие профессионального образования Белгородской области»</t>
  </si>
  <si>
    <t>15 02</t>
  </si>
  <si>
    <t xml:space="preserve">Обеспечение деятельности (оказание услуг) государственных учреждений (организаций)  </t>
  </si>
  <si>
    <t>Обеспечение деятельности (оказание услуг) государственных учреждений (организаций)  Белгородской области  (Предоставление субсидий бюджетным, автономным учреждениям и иным некоммерческим организациям)</t>
  </si>
  <si>
    <t>Основное мероприятие «Социальная поддержка обучающихся»</t>
  </si>
  <si>
    <t>15 2 02</t>
  </si>
  <si>
    <t>Пособия и компенсации детям-сиротам и детям, оставшимся без попечения родителей (Социальное обеспечение и иные выплаты населению)</t>
  </si>
  <si>
    <t>15 2 02 12210</t>
  </si>
  <si>
    <t>Стипендии  (Социальное обеспечение и иные выплаты населению)</t>
  </si>
  <si>
    <t>15 2 02 12230</t>
  </si>
  <si>
    <t xml:space="preserve">15 2 </t>
  </si>
  <si>
    <t>Высшее образование профессиональное образование</t>
  </si>
  <si>
    <t>Другие вопросы в области образования</t>
  </si>
  <si>
    <t>Основное мероприятие «Обеспечение деятельности (оказание услуг) государственных учреждений (организаций)«</t>
  </si>
  <si>
    <t>Государственная программа Белгородской области  «Социальная поддержка граждан  Белгородской области на 2014-2020 годы»</t>
  </si>
  <si>
    <t xml:space="preserve">Подпрограмма «Развитие мер социальной поддержки отдельных категорий граждан» </t>
  </si>
  <si>
    <t xml:space="preserve">04 1 </t>
  </si>
  <si>
    <t>Основное мероприятие «Социальная поддержка отдельных категорий граждан»</t>
  </si>
  <si>
    <t>04 1 02</t>
  </si>
  <si>
    <t>Дополнительные социальные гарантии молодому поколению Белгородской области (Предоставление субсидий бюджетным, автономным учреждениям и иным некоммерческим организациям)</t>
  </si>
  <si>
    <t>04 1 02 29980</t>
  </si>
  <si>
    <t>Основное мероприятие «Оказание социальных услуг населению организациями социального обслуживания»</t>
  </si>
  <si>
    <t>04 2 01</t>
  </si>
  <si>
    <t>04 2 01 00590</t>
  </si>
  <si>
    <t xml:space="preserve">Основное мероприятие «Оказание социальных услуг населению организациями социального обслуживания» </t>
  </si>
  <si>
    <t>04 2 03</t>
  </si>
  <si>
    <t>04 2 03 00590</t>
  </si>
  <si>
    <t>Департамент здравоохранения  и социальной защиты населения  Белгородской области</t>
  </si>
  <si>
    <t>809</t>
  </si>
  <si>
    <t>Государственная программа Белгородской области «Развитие здравоохранения Белгородской области на 2014-2020 годы»</t>
  </si>
  <si>
    <t>03 Д</t>
  </si>
  <si>
    <t>03 Д 01</t>
  </si>
  <si>
    <t>03 Д 01 90019</t>
  </si>
  <si>
    <t>03 Д 06</t>
  </si>
  <si>
    <t>03 Д 06 00310</t>
  </si>
  <si>
    <t>Молодежная политика</t>
  </si>
  <si>
    <t xml:space="preserve">Государственная программа Белгородской области  «Развитие образования Белгородской области на 2014-2020 годы» </t>
  </si>
  <si>
    <t>Подпрограмма «Организация отдыха и оздоровления детей и подростков Белгородской области»</t>
  </si>
  <si>
    <t>02 6</t>
  </si>
  <si>
    <t>02 6 01</t>
  </si>
  <si>
    <t>Мероприятия по проведению оздоровительной кампании детей  (Предоставление субсидий бюджетным, автономным учреждениям и иным некоммерческим организациям)</t>
  </si>
  <si>
    <t>02 6 01 20650</t>
  </si>
  <si>
    <t xml:space="preserve"> </t>
  </si>
  <si>
    <t xml:space="preserve">Подпрограмма «Профилактика немедицинского потребления наркотических средств и психотропных веществ» </t>
  </si>
  <si>
    <t>01 1</t>
  </si>
  <si>
    <t>Основное мероприятие «Реализация мероприятий по раннему выявлению потребителей наркотиков»</t>
  </si>
  <si>
    <t>01 1 02</t>
  </si>
  <si>
    <t>Мероприятия по раннему выявлению потребителей наркотиков (Предоставление субсидий бюджетным, автономным учреждениям и  иным некоммерческим организациям)</t>
  </si>
  <si>
    <t>01 1 02 20320</t>
  </si>
  <si>
    <t>Мероприятия по социальной реабилитации и ресоциализации потребителей наркотических средств и психотропных веществ в условиях негосударственного реабилитационного центра (Предоставление субсидий бюджетным, автономным учреждениям и  иным некоммерческим организациям)</t>
  </si>
  <si>
    <t>01 1 02 20321</t>
  </si>
  <si>
    <t>Приобретение объектов недвижимого имущества государственной собственности Белгородской области (Капитальные вложения в объекты государственной (муниципальной) собственности)</t>
  </si>
  <si>
    <t>03 2 03 40390</t>
  </si>
  <si>
    <t>400</t>
  </si>
  <si>
    <t>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</si>
  <si>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Основное мероприятие «Высокотехнологичные виды медицинской помощи»</t>
  </si>
  <si>
    <t>03 3 01</t>
  </si>
  <si>
    <t>Высокотехнологичные виды медицинской помощи  (Предоставление субсидий бюджетным, автономным учреждениям и иным некоммерческим организациям)</t>
  </si>
  <si>
    <t>03 3 01 54020</t>
  </si>
  <si>
    <t>Высокотехнологичная медицинская помощь, не включенная в базовую программу обязательного медицинского страхования  (Предоставление субсидий бюджетным, автономным учреждениям и иным некоммерческим организациям)</t>
  </si>
  <si>
    <t>03 3 01 R4020</t>
  </si>
  <si>
    <t>Основное мероприятие «Мероприятия, направленные на совершенствование медицинской помощи больным с онкологическими заболеваниями, психическими расстройствами и расстройствами поведения, дерматовенерологическими заболеваниями и сахарным диабетом»</t>
  </si>
  <si>
    <t>03 3 02</t>
  </si>
  <si>
    <t>Мероприятия, направленные на совершенствование медицинской помощи больным с онкологическими заболеваниями, с психиатрическими расстройствами поведения, дерматовенерологическими заболеваниями и сахарным диабетом (Закупка товаров, работ и услуг для обеспечения государственных (муниципальных) нужд)</t>
  </si>
  <si>
    <t>03 3 02 20140</t>
  </si>
  <si>
    <t>Мероприятия, направленные на совершенствование медицинской помощи больным с онкологическими заболеваниями, с психиатрическими расстройствами поведения, дерматовенерологическими заболеваниями и сахарным диабетом (Предоставление субсидий бюджетным, автономным учреждениям и иным некоммерческим организациям)</t>
  </si>
  <si>
    <t>Основное мероприятие «Мероприятия, направленные на обследование населения с целью выявления туберкулеза, лечения больных туберкулезом, профилактические мероприятия»</t>
  </si>
  <si>
    <t>03 3 03</t>
  </si>
  <si>
    <t>Мероприятия, направленные на обследование населения с целью выявления туберкулеза, лечения больных туберкулезом, профилактические мероприятия  (Закупка товаров, работ и услуг для обеспечения государственных (муниципальных) нужд)</t>
  </si>
  <si>
    <t>03 3 03 20180</t>
  </si>
  <si>
    <t>03 3 03 53824</t>
  </si>
  <si>
    <t>03 3 03 R3824</t>
  </si>
  <si>
    <t>Основное мероприятие «Мероприятия по профилактике, выявлению, мониторингу лечения и лечению лиц, инфицированных вирусами иммунодефицита человека и гепатитов B и C»</t>
  </si>
  <si>
    <t>03 3 04</t>
  </si>
  <si>
    <t>Реализация отдельных мероприятий государственной программы «Развитие здравоохранения» Белгородской области (  на обеспечение закупок диагностических средств для выявления и мониторинга лечения лиц, инфицированных вирусами иммунодефицита человека и гепатитов В и С)  (Предоставление субсидий бюджетным, автономным учреждениям и иным некоммерческим организациям)</t>
  </si>
  <si>
    <t>03 3 04 R3821</t>
  </si>
  <si>
    <t>Мероприятия по профилактике, выявлению, мониторингу лечения и лечению лиц, инфицированных вирусами иммунодефицита человека и гепатитов B и C (Закупка товаров, работ и услуг для обеспечения государственных (муниципальных) нужд)</t>
  </si>
  <si>
    <t>03 3 04 R7190</t>
  </si>
  <si>
    <t>Мероприятия по профилактике, выявлению, мониторингу лечения и лечению лиц, инфицированных вирусами иммунодефицита человека и гепатитов B и C (Предоставление субсидий бюджетным, автономным учреждениям и иным некоммерческим организациям)</t>
  </si>
  <si>
    <t>Реализация отдельных мероприятий государственной программы «Развитие здравоохранения» (Предоставление субсидий бюджетным, автономным учреждениям и иным некоммерческим организациям)</t>
  </si>
  <si>
    <t>03 3 04 53820</t>
  </si>
  <si>
    <t>Основное мероприятие «Закупки оборудования (включая медицинское)»</t>
  </si>
  <si>
    <t>03 3 07</t>
  </si>
  <si>
    <t>Закупки оборудования (включая медицинское)  (Закупка товаров, работ и услуг для обеспечения государственных (муниципальных) нужд)</t>
  </si>
  <si>
    <t>03 3 07 20880</t>
  </si>
  <si>
    <t>Закупки оборудования (включая медицинское) (Предоставление субсидий бюджетным, автономным учреждениям и иным некоммерческим организациям)</t>
  </si>
  <si>
    <t>03 3 08 40390</t>
  </si>
  <si>
    <t>Основное мероприятие «Обеспечение медицинской деятельности, связанной с донорством органов человека в целях трансплантации»</t>
  </si>
  <si>
    <t>03 3 09</t>
  </si>
  <si>
    <t>Реализация отдельных мероприятий государственной программы «Развитие здравоохранения» (на обеспечение медицинской деятельности, связанной с донорством органов человека в целях трансплантации) (Предоставление субсидий бюджетным, автономным учреждениям и иным некоммерческим организациям)</t>
  </si>
  <si>
    <t>03 3 09 53822</t>
  </si>
  <si>
    <t>03 3 09 R3822</t>
  </si>
  <si>
    <t>Обеспечение медицинской деятельности, связанной с донорством органов человека в целях трансплантации  (Предоставление субсидий бюджетным, автономным учреждениям и иным некоммерческим организациям)</t>
  </si>
  <si>
    <t>03 3 09 54920</t>
  </si>
  <si>
    <t>Подпрограмма «Охрана здоровья матери и ребенка»</t>
  </si>
  <si>
    <t>Основное мероприятие «Закупки оборудования (включая медицинское) и расходных материалов для неонатального и аудиологического скрининга»</t>
  </si>
  <si>
    <t xml:space="preserve">03 5 01 </t>
  </si>
  <si>
    <t>Закупки оборудования (включая медицинское) и расходных материалов для неонатального и аудиологического скрининга (Предоставление субсидий бюджетным, автономным учреждениям и иным некоммерческим организациям)</t>
  </si>
  <si>
    <t>03 5 01 20730</t>
  </si>
  <si>
    <t>Основное мероприятие «Мероприятия по пренатальной (дородовой) диагностике»</t>
  </si>
  <si>
    <t>03 5 02</t>
  </si>
  <si>
    <t>Мероприятия по пренатальной (дородовой) диагностике (Предоставление субсидий бюджетным, автономным учреждениям и иным некоммерческим организациям)</t>
  </si>
  <si>
    <t>03 5 02 20790</t>
  </si>
  <si>
    <t>Основное мероприятие «Закупки лекарственных препаратов и изделий медицинского назначения»</t>
  </si>
  <si>
    <t>03 5 03</t>
  </si>
  <si>
    <t>Закупки лекарственных препаратов и изделий медицинского назначения (Предоставление субсидий бюджетным, автономным учреждениям и иным некоммерческим организациям)</t>
  </si>
  <si>
    <t>03 5 03 20870</t>
  </si>
  <si>
    <t>03 5 04</t>
  </si>
  <si>
    <t>03 5 04 00590</t>
  </si>
  <si>
    <t>Реализация программ модернизации здравоохранения субъектов Российской Федерации в части укрепления материально-технической базы медицинских учреждений  (Капитальные вложения в объекты государственной (муниципальной) собственности)</t>
  </si>
  <si>
    <t>03 5 05 52300</t>
  </si>
  <si>
    <t>03 5 05 58230</t>
  </si>
  <si>
    <t xml:space="preserve">Подпрограмма «Оказание паллиативной помощи, в том числе детям» </t>
  </si>
  <si>
    <t>03 7</t>
  </si>
  <si>
    <t>03 7 01</t>
  </si>
  <si>
    <t>03 7 01 20870</t>
  </si>
  <si>
    <t>Подпрограмма «Кадровое обеспечение системы здравоохранения»</t>
  </si>
  <si>
    <t>03 8</t>
  </si>
  <si>
    <t>Основное мероприятие «Финансовое обеспечение единовременного денежного поощрения лучших врачей»</t>
  </si>
  <si>
    <t>03 8 02</t>
  </si>
  <si>
    <t>Финансовое обеспечение единовременного денежного поощрения лучших врачей (Предоставление субсидий бюджетным, автономным учреждениям и иным некоммерческим организациям)</t>
  </si>
  <si>
    <t>03 8 02 14960</t>
  </si>
  <si>
    <t>Основное мероприятие «Ежемесячная денежная выплата по оплате жилых помещений, отопления и освещения медицинским и фармацевтическим работникам областных государственных учреждений здравоохранения»</t>
  </si>
  <si>
    <t>03 8 04</t>
  </si>
  <si>
    <t>Ежемесячная денежная выплата по оплате жилых помещений, отопления и освещения медицинским и фармацевтическим работникам областных государственных учреждений здравоохранения (Социальное обеспечение и иные выплаты населению)</t>
  </si>
  <si>
    <t>03 8 04 19990</t>
  </si>
  <si>
    <t>Подпрограмма «Совершенствование системы территориального планирования»</t>
  </si>
  <si>
    <t>03 Г</t>
  </si>
  <si>
    <t>03 Г 01</t>
  </si>
  <si>
    <t>Обеспечение деятельности (оказание услуг) государственных учреждений (организаций)</t>
  </si>
  <si>
    <t>Основное мероприятие «Компенсация расходов, связанных с оказанием медицинскими организациями медицинской помощи гражданам Украины и лицам без гражданства»</t>
  </si>
  <si>
    <t>03 Г 05</t>
  </si>
  <si>
    <t>Компенсация расходов, связанных с оказанием в 2014 - 2015 годах медицинскими организациями, подведомственными органам исполнительной власти субъектов Российской Федерации и органам местного самоуправления, гражданам Украины и лицам без гражданства медицинской помощи, а так же затрат по проведению указанным лицам профилактических прививок, включенных в календарь профилактических прививок по эпидемическим показаниям ((Закупка товаров, работ и услуг для обеспечения государственных (муниципальных) нужд))</t>
  </si>
  <si>
    <t>03 Г 05 54220</t>
  </si>
  <si>
    <t>Компенсация расходов, связанных с оказанием в 2014 - 2015 годах медицинскими организациями, подведомственными органам исполнительной власти субъектов Российской Федерации и органам местного самоуправления, гражданам Украины и лицам без гражданства медицинской помощи, а так же затрат по проведению указанным лицам профилактических прививок, включенных в календарь профилактических прививок по эпидемическим показаниям (Предоставление субсидий бюджетным, автономным учреждениям и иным некоммерческим организациям)</t>
  </si>
  <si>
    <t xml:space="preserve">Государственная программа Белгородской области «Социальная поддержка граждан Белгородской области на 2014-2020 годы» </t>
  </si>
  <si>
    <t>Подпрограмма «Доступная среда»</t>
  </si>
  <si>
    <t>04 5</t>
  </si>
  <si>
    <t>Основное мероприятие «Формирование условия для беспрепятственного доступа инвалидов и других маломобильных групп населения к приоритетным объектам и услугам в сфере социальной защиты населения, занятости, здравоохранения, культуры, образования, информации и связи, транспортной и пешеходной инфраструктуры, физической культуры и спорта в Белгородской области»</t>
  </si>
  <si>
    <t>04 5 01</t>
  </si>
  <si>
    <t>Мероприятия государственной программы «Доступная среда» на 2011- 2020 годы (Предоставление субсидий бюджетным, автономным учреждениям и иным некоммерческим организациям)</t>
  </si>
  <si>
    <t>04 5 01 50270</t>
  </si>
  <si>
    <t>04 5 01 R0270</t>
  </si>
  <si>
    <t>03 2 01</t>
  </si>
  <si>
    <t>Закупки оборудования (включая медицинское) (Предоставление субсидий бюджетным, автономным учреждениям и  иным некоммерческим организациям)</t>
  </si>
  <si>
    <t>03 2 01 20880</t>
  </si>
  <si>
    <t xml:space="preserve">Основное мероприятие «Мероприятия, направленные на совершенствование медицинской помощи больным с онкологическими заболеваниями, с психиатрическими расстройствами поведения, дерматовенерологическими заболеваниями и сахарным диабетом» </t>
  </si>
  <si>
    <t>Подпрограмма «Обеспечение деятельности (оказание услуг) государственных учреждений (организаций)»</t>
  </si>
  <si>
    <t xml:space="preserve">03 5 </t>
  </si>
  <si>
    <t>Подпрограмма «Совершенствование системы лекарственного обеспечения, в том числе в амбулаторных условиях»</t>
  </si>
  <si>
    <t>03 9</t>
  </si>
  <si>
    <t>Основное мероприятие «Централизованная закупка лекарственных препаратов и изделий медицинского назначения»</t>
  </si>
  <si>
    <t>03 9 01</t>
  </si>
  <si>
    <t>Централизованная закупка лекарственных препаратов и изделий медицинского назначения (Закупка товаров, работ и услуг для обеспечения государственных (муниципальных) нужд)</t>
  </si>
  <si>
    <t>03 9 01 20060</t>
  </si>
  <si>
    <t>Централизованная закупка лекарственных препаратов и изделий медицинского назначения (Предоставление субсидий бюджетным, автономным учреждениям и иным некоммерческим организациям)</t>
  </si>
  <si>
    <t>Основное мероприятие «Закупки иммунопрепаратов для вакцинопрофилактики инфекций по эпидемическим показаниям (вакцинация против бешенства, пневмококковой инфекции, ветряной оспы, вирусного гепатита A)»</t>
  </si>
  <si>
    <t>03 9 02</t>
  </si>
  <si>
    <t>Закупки иммунопрепаратов для вакцинопрофилактики инфекций по эпидемическим показаниям (вакцинация против бешенства, пневмококковой инфекции, ветряной оспы, вирусного гепатита A) (Закупка товаров, работ и услуг для обеспечения государственных (муниципальных) нужд)</t>
  </si>
  <si>
    <t>03 9 02 20160</t>
  </si>
  <si>
    <t xml:space="preserve">Основное мероприятие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 </t>
  </si>
  <si>
    <t>03 9 03</t>
  </si>
  <si>
    <t>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</si>
  <si>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03 9 03 51330</t>
  </si>
  <si>
    <t>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 (Закупка товаров, работ и услуг для обеспечения государственных (муниципальных) нужд)</t>
  </si>
  <si>
    <t>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 (Социальное обеспечение и иные выплаты населению)</t>
  </si>
  <si>
    <t>03 9 03 51610</t>
  </si>
  <si>
    <t>03 9 04</t>
  </si>
  <si>
    <t>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(Социальное обеспечение и иные выплаты населению)</t>
  </si>
  <si>
    <t>03 9 04 54600</t>
  </si>
  <si>
    <t>Основное мероприятие «Реализация отдельных полномочий в области лекарственного обеспечения»</t>
  </si>
  <si>
    <t>03 9 05</t>
  </si>
  <si>
    <t>Реализация отдельных полномочий в области лекарственного обеспечения (Социальное обеспечение и иные выплаты населению)</t>
  </si>
  <si>
    <t>03 9 05 51610</t>
  </si>
  <si>
    <t xml:space="preserve">03 Г </t>
  </si>
  <si>
    <t>03 Г 01 00590</t>
  </si>
  <si>
    <t>Скорая медицинская помощь</t>
  </si>
  <si>
    <t>Основное мероприятие  «Финансовое обеспечение единовременного денежного поощрения лучших врачей »</t>
  </si>
  <si>
    <t>«Финансовое обеспечение единовременного денежного поощрения лучших врачей »  (Предоставление субсидий бюджетным, автономным учреждениям и иным некоммерческим организациям)</t>
  </si>
  <si>
    <t xml:space="preserve">03 Г 01 </t>
  </si>
  <si>
    <t xml:space="preserve">03 Г 05 </t>
  </si>
  <si>
    <t>Компенсация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в 2014 - 2016 годах гражданам Украины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  (Предоставление субсидий бюджетным, автономным учреждениям и иным некоммерческим организациям)</t>
  </si>
  <si>
    <t>Санаторно-оздоровительная помощь</t>
  </si>
  <si>
    <t xml:space="preserve">03 8 </t>
  </si>
  <si>
    <t xml:space="preserve">Основное мероприятие «Ежемесячная денежная выплата по оплате жилых помещений, отопления и освещения медицинским и фармацевтическим работникам областных государственных учреждений здравоохранения» </t>
  </si>
  <si>
    <t>Заготовка, переработка, хранение и обеспечение безопасности донорской крови и ее компонентов</t>
  </si>
  <si>
    <t>Основное мероприятие «Денежные выплаты донорам за сдачу крови и ее компонентов»</t>
  </si>
  <si>
    <t>03 3 05</t>
  </si>
  <si>
    <t>Денежная выплата донорам за сдачу крови и ее компонентов (Социальное обеспечение и иные выплаты населению)</t>
  </si>
  <si>
    <t>03 3 05 14980</t>
  </si>
  <si>
    <t xml:space="preserve">Основное мероприятие «Мероприятия по развитию службы крови» </t>
  </si>
  <si>
    <t>03 3 06</t>
  </si>
  <si>
    <t>Мероприятия по развитию службы крови (Предоставление субсидий бюджетным, автономным учреждениям и иным некоммерческим организациям)</t>
  </si>
  <si>
    <t>03 3 06  20750</t>
  </si>
  <si>
    <t>Обеспечение деятельности (оказание услуг) государственных учреждений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</si>
  <si>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(оказание услуг) государственных учреждений (организаций)  (Иные бюджетные ассигнования)</t>
  </si>
  <si>
    <t>Подпрограмма «Профилактика немедицинского потребления наркотических средств и психотропных веществ»</t>
  </si>
  <si>
    <t xml:space="preserve">Реализация мероприятий по раннему выявлению потребителей наркотиков  (Предоставление субсидий бюджетным, автономным учреждениям и иным некоммерческим организациям) </t>
  </si>
  <si>
    <t>Подпрограмма «Профилактика заболеваний и формирование здорового образа жизни. Развитие первичной медико-санитарной помощи»</t>
  </si>
  <si>
    <t>03 1</t>
  </si>
  <si>
    <t>Основное мероприятие «Мероприятия, направленные на формирование здорового образа жизни у населения Белгородской области, включая сокращение потребления алкоголя и табака»</t>
  </si>
  <si>
    <t xml:space="preserve">03 1 01 </t>
  </si>
  <si>
    <t>Мероприятия, направленные на формирование здорового образа жизни у населения Белгородской области, включая сокращение потребления алкоголя и табака (Закупка товаров, работ и услуг для обеспечения государственных (муниципальных) нужд)</t>
  </si>
  <si>
    <t>03 1 01 20150</t>
  </si>
  <si>
    <t>Закупки оборудования (включая медицинское) (Закупка товаров, работ и услуг для обеспечения государственных (муниципальных) нужд)</t>
  </si>
  <si>
    <t>03 3 04 50720</t>
  </si>
  <si>
    <t>Реализация отдельных мероприятий государственной программы «Развитие здравоохранения» ( на обеспечение закупок диагностических средств для выявления и мониторинга лечения лиц, инфицированных вирусами иммунодефицита человека и гепатитов В и С)  (Предоставление субсидий бюджетным, автономным учреждениям и иным некоммерческим организациям)</t>
  </si>
  <si>
    <t>03 3 04 53821</t>
  </si>
  <si>
    <t>Реализация отдельных мероприятий государственной программы «Развитие здравоохранения» (на обеспечение закупок диагностических средств для выявления и мониторинга лечения лиц, инфицированных вирусами иммунодефицита человека и гепатитов В и С)  (Предоставление субсидий бюджетным, автономным учреждениям и иным некоммерческим организациям)</t>
  </si>
  <si>
    <t>03 3 04 R3825</t>
  </si>
  <si>
    <t>Основное мероприятие «Закупка оборудования (включая медицинское)</t>
  </si>
  <si>
    <t>03 3 07 20550</t>
  </si>
  <si>
    <t>Закупка оборудования (включая медицинское) (Закупка товаров, работ и услуг для обеспечения государственных (муниципальных) нужд)</t>
  </si>
  <si>
    <t>Основное мероприятие «Повышение квалификации и профессиональная подготовка и переподготовка кадров»</t>
  </si>
  <si>
    <t>03 8 01</t>
  </si>
  <si>
    <t>Повышение квалификации и профессиональная подготовка и переподготовка кадров (Закупка товаров, работ и услуг для обеспечения государственных (муниципальных) нужд)</t>
  </si>
  <si>
    <t>03 8 01 21010</t>
  </si>
  <si>
    <t>Финансовое обеспечение единовременного денежного поощрения лучших врачей (Иные бюджетные ассигнования)</t>
  </si>
  <si>
    <t>Основное мероприятие «Финансовое обеспечение единовременных компенсационных выплат медицинским работникам»</t>
  </si>
  <si>
    <t>03 8 03</t>
  </si>
  <si>
    <t>Финансовое обеспечение единовременных компенсационных выплат медицинским работникам  (Социальное обеспечение и иные выплаты населению)</t>
  </si>
  <si>
    <t>03 8 03 51360</t>
  </si>
  <si>
    <t>Финансовое обеспечение единовременных компенсационных выплат медицинским работникам (Социальное обеспечение и иные выплаты населению)</t>
  </si>
  <si>
    <t>03 8 03 R1360</t>
  </si>
  <si>
    <t xml:space="preserve">03 9 </t>
  </si>
  <si>
    <t>03 9 03 53823</t>
  </si>
  <si>
    <t>03 9 03 R3823</t>
  </si>
  <si>
    <t>Основное мероприятие «Финансовое обеспечение обязательного медицинского страхования»</t>
  </si>
  <si>
    <t xml:space="preserve"> 03 Г 02</t>
  </si>
  <si>
    <t>Финансовое обеспечение обязательного медицинского страхования неработающего населения (Межбюджетные трансферты)</t>
  </si>
  <si>
    <t>03 Г 02 70930</t>
  </si>
  <si>
    <t>Основное мероприятие «Премии и иные поощрения»</t>
  </si>
  <si>
    <t>03 Д 03</t>
  </si>
  <si>
    <t>Премии и иные поощрения (Иные бюджетные ассигнования)</t>
  </si>
  <si>
    <t>03 Д 03 20860</t>
  </si>
  <si>
    <t>Иные бюджетные трансферты на выплату премии Губернатора Белгородской области «За будущее Белгородчины»</t>
  </si>
  <si>
    <t>03 Д 03 74040</t>
  </si>
  <si>
    <t>Основное мероприятие «Мероприятия»</t>
  </si>
  <si>
    <t>03 Д 04</t>
  </si>
  <si>
    <t>Мероприятия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</si>
  <si>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03 Д 04 29990</t>
  </si>
  <si>
    <t>Мероприятия (Закупка товаров, работ и услуг для обеспечения государственных (муниципальных) нужд)</t>
  </si>
  <si>
    <t>Основное мероприятие «Осуществление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 323-ФЗ «Об основах охраны здоровья граждан в Российской Федерации» полномочий Российской Федерации в сфере охраны здоровья»</t>
  </si>
  <si>
    <t>03 Д 07</t>
  </si>
  <si>
    <t>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 323-ФЗ «Об основах охраны здоровья граждан в Российской Федерации» полномочий Российской Федерации в сфере охраны здоровья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</si>
  <si>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03 Д 07 59800</t>
  </si>
  <si>
    <t>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 323-ФЗ «Об основах охраны здоровья граждан в Российской Федерации» полномочий Российской Федерации в сфере охраны здоровья (Закупка товаров, работ и услуг для обеспечения государственных (муниципальных) нужд)</t>
  </si>
  <si>
    <t>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 323-ФЗ «Об основах охраны здоровья граждан в Российской Федерации» полномочий Российской Федерации в сфере охраны здоровья (Иные бюджетные ассигнования)</t>
  </si>
  <si>
    <t>Государственная программа Белгородской области
«Развитие здравоохранения Белгородской области на 2014–2020 годы»</t>
  </si>
  <si>
    <t>Финансовое обеспечение обязательного медицинского страхования неработающего населения (Социальное обеспечение и иные выплаты населению)</t>
  </si>
  <si>
    <t xml:space="preserve">Подпрограмма «Развитие профессионального образования» </t>
  </si>
  <si>
    <t>Департамент образования Белгородской области</t>
  </si>
  <si>
    <t>810</t>
  </si>
  <si>
    <t>Государственная программа Белгородской области «Развитие образования Белгородской области на 2014-2020 годы»</t>
  </si>
  <si>
    <t xml:space="preserve">Подпрограмма «Государственная политика в сфере образования» </t>
  </si>
  <si>
    <t>02 5</t>
  </si>
  <si>
    <t>02 5 02</t>
  </si>
  <si>
    <t>02 5 02 90019</t>
  </si>
  <si>
    <t>02 5 07</t>
  </si>
  <si>
    <t>02 5 07 00310</t>
  </si>
  <si>
    <t>Государственная программа  Белгородской области «Совершенствование и развитие транспортной системы и дорожной сети в Белгородской области на 2014-2020 годы»</t>
  </si>
  <si>
    <t>Компенсация потерь в доходах организациям железнодорожного транспорта, осуществляющим перевозки по льготным тарифам на проезд учащихся и воспитанников общеобразовательных организаций, студентов очной формы обучения профессиональных образовательных организаций и образовательных организаций высшего образования железнодорожным транспортом в пригородном сообщении Белгородской области (Иные бюджетные ассигнования)</t>
  </si>
  <si>
    <t>10 2 02 60430</t>
  </si>
  <si>
    <t>Компенсация потерь в доходах организациям железнодорожного транспорта, осуществляющим перевозки по льготным тарифам на проезд детей 5-7 лет железнодорожным транспортом в пригородном сообщении Белгородской области (Иные бюджетные ассигнования)</t>
  </si>
  <si>
    <t>10 2 02 60530</t>
  </si>
  <si>
    <t xml:space="preserve">Государственная программа Белгородской области «Развитие образования Белгородской области на 2014-2020 годы» </t>
  </si>
  <si>
    <t>Подпрограмма «Развитие дошкольного образования»</t>
  </si>
  <si>
    <t xml:space="preserve">Основное мероприятие «Реализация образовательных программ дошкольного образования» </t>
  </si>
  <si>
    <t>02 1 01</t>
  </si>
  <si>
    <t>Субвенции  на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(Межбюджетные трансферты)</t>
  </si>
  <si>
    <t>02 1 01 73020</t>
  </si>
  <si>
    <t xml:space="preserve">Основное мероприятие «Государственная поддержка предоставления  дошкольного образования»  </t>
  </si>
  <si>
    <t>02 1 02</t>
  </si>
  <si>
    <t>Субсидии  на поддержку альтернативных форм предоставления дошкольного образования (Межбюджетные трансферты)</t>
  </si>
  <si>
    <t>02 1 02 73010</t>
  </si>
  <si>
    <t>Мероприятия государственной программы Российской Федерации «Доступная среда» на 2011-2020 годы (Межбюджетные трансферты)</t>
  </si>
  <si>
    <t xml:space="preserve">Подпрограмма «Развитие общего образования» </t>
  </si>
  <si>
    <t xml:space="preserve">Основное мероприятие «Реализация программ общего образования» </t>
  </si>
  <si>
    <t>02 2 01</t>
  </si>
  <si>
    <t>Обеспечение деятельности (оказание услуг) государственных учреждений (организаций) Белгородской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</si>
  <si>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02 2 01 00590</t>
  </si>
  <si>
    <t>Обеспечение деятельности (оказание услуг) государственных учреждений (организаций) Белгородской области (Закупка товаров, работ и услуг для обеспечения государственных (муниципальных) нужд)</t>
  </si>
  <si>
    <t>Обеспечение деятельности (оказание услуг) государственных учреждений (организаций) Белгородской области (Предоставление субсидий бюджетным, автономным учреждениям и иным некоммерческим организациям)</t>
  </si>
  <si>
    <t>Обеспечение деятельности (оказание услуг) государственных учреждений (организаций) Белгородской области (Иные бюджетные ассигнования)</t>
  </si>
  <si>
    <t>02 2 01 21020</t>
  </si>
  <si>
    <t>Выплата денежного вознаграждения за выполнение функций классного руководителя педагогическим работникам государственных образовательных учреждений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</si>
  <si>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02 2 01 23060</t>
  </si>
  <si>
    <t>Выплата денежного вознаграждения за выполнение функций классного руководителя педагогическим работникам государственных образовательных учреждений (организаций)  (Предоставление субсидий бюджетным, автономным учреждениям и иным некоммерческим организациям)</t>
  </si>
  <si>
    <t>Субвенции  на реализацию государственного стандарта общего образования (Межбюджетные трансферты)</t>
  </si>
  <si>
    <t>02 2 01 73040</t>
  </si>
  <si>
    <t>Субвенции  на выплату денежного вознаграждения за выполнение функций классного руководителя педагогическим работникам  муниципальных образовательных учреждений (организаций) (Межбюджетные трансферты)</t>
  </si>
  <si>
    <t>02 2 01 73060</t>
  </si>
  <si>
    <t>02 2 02</t>
  </si>
  <si>
    <t>Пособия и компенсация детям-сиротам и детям, оставшимся без попечения родителей  (Социальное обеспечение и иные выплаты населению)</t>
  </si>
  <si>
    <t>02 2 02 12210</t>
  </si>
  <si>
    <t>Основное мероприятие «Содействие развитию  общего образования»</t>
  </si>
  <si>
    <t>02 2 03</t>
  </si>
  <si>
    <t>02 2 03 29990</t>
  </si>
  <si>
    <t>Финансовое обеспечение мероприятий федеральной целевой программы развитие образования  на 2016-2020 годы  (Закупка товаров, работ и услуг для обеспечения государственных (муниципальных) нужд)</t>
  </si>
  <si>
    <t>02 2 03 R4980</t>
  </si>
  <si>
    <t>Финансовое обеспечение мероприятий федеральной целевой программы развитие образования  на 2016-2020 годы  за счет средств  бюджета субъекта  Российской Федерации (Межбюджетные трансферты)</t>
  </si>
  <si>
    <t>Основное мероприятие «Поощрение лучших учителей»</t>
  </si>
  <si>
    <t>02 2 04</t>
  </si>
  <si>
    <t>Поощрение лучших учителей (Закупка товаров, работ и услуг для обеспечения государственных (муниципальных) нужд)</t>
  </si>
  <si>
    <t>02 2 04 50880</t>
  </si>
  <si>
    <t>Поощрение лучших учителей  (Социальное обеспечение и иные выплаты населению)</t>
  </si>
  <si>
    <t>02 2 04 R0880</t>
  </si>
  <si>
    <t>Поощрение лучших учителей (Социальное обеспечение и иные выплаты населению)</t>
  </si>
  <si>
    <t>Основное мероприятие «Мероприятия по развитию общего образования, выявление и поддержка одаренных детей»</t>
  </si>
  <si>
    <t>02 2 05</t>
  </si>
  <si>
    <t>Резервный фонд Правительства области (Социальное обеспечение и иные выплаты населению)</t>
  </si>
  <si>
    <t>02 2 05 20550</t>
  </si>
  <si>
    <t>02 2 05 29990</t>
  </si>
  <si>
    <t>Мероприятия (Социальное обеспечение и иные выплаты населению)</t>
  </si>
  <si>
    <t>Субсидии на реализацию мероприятий по содействию создания  в субъектах Российской Федерации новых мест в общеобразовательных организациях (Межбюджетные трансферты)</t>
  </si>
  <si>
    <t>02 2 06 55200</t>
  </si>
  <si>
    <t>Субсидии на софинансирование капитального ремонта объектов муниципальной собственности в объекты муниципальной собственности (Межбюджетные трансферты)</t>
  </si>
  <si>
    <t>Подпрограмма  «Развитие дополнительного образования»</t>
  </si>
  <si>
    <t xml:space="preserve">Основное мероприятие «Реализация дополнительных общеобразовательных (общеразвивающих) программ» </t>
  </si>
  <si>
    <t>02 3 01</t>
  </si>
  <si>
    <t>Обеспечение деятельности (оказание услуг)  государственных  учреждений (организаций) Белгородской области (Предоставление субсидий бюджетным, автономным учреждениям и иным некоммерческим организациям)</t>
  </si>
  <si>
    <t>02 3 01 00590</t>
  </si>
  <si>
    <t>Основное мероприятие «Реализация мероприятий, проводимых для детей и молодежи»</t>
  </si>
  <si>
    <t>02 3 02</t>
  </si>
  <si>
    <t>02 3 02 29990</t>
  </si>
  <si>
    <t xml:space="preserve">02 3 03 </t>
  </si>
  <si>
    <t>Финансовое обеспечение мероприятий федеральной целевой программы развития образования на 2016 - 2020 годы (Закупка товаров, работ и услуг для государственных (муниципальных) нужд)</t>
  </si>
  <si>
    <t>02 3 02 R4980</t>
  </si>
  <si>
    <t>02 2 07</t>
  </si>
  <si>
    <t>02 2 07 29990</t>
  </si>
  <si>
    <t>Финансовое обеспечение мероприятий федеральной целевой программы развития образования на 2016-2020 годы  (Закупка товаров, работ и услуг для обеспечения государственных (муниципальных) нужд)</t>
  </si>
  <si>
    <t>02 2 07 R4980</t>
  </si>
  <si>
    <t>Финансовое обеспечение мероприятий федеральной целевой программы развития образования на 2016-2020 годы  (Предоставление субсидий бюджетным, автономным учреждениям и иным некоммерческим организациям)</t>
  </si>
  <si>
    <t>Подпрограмма «Государственная политика в сфере образования»</t>
  </si>
  <si>
    <t>Повышение квалификации, профессиональная подготовка и переподготовка кадров (Предоставление субсидий бюджетным, автономным учреждениям и иным некоммерческим организациям)</t>
  </si>
  <si>
    <t>02 5 03 21010</t>
  </si>
  <si>
    <t>02 5 04</t>
  </si>
  <si>
    <t>02 5 04 21010</t>
  </si>
  <si>
    <t>Государственная программа Белгородской области «Социальная поддержка граждан в Белгородской области  на 2014-2020 годы»</t>
  </si>
  <si>
    <t>Мероприятия государственной программы Российской Федерации «Доступная среда» на 2011- 2020 годы (Межбюджетные трансферты)</t>
  </si>
  <si>
    <t>Мероприятия государственной программы Российской Федерации «Доступная среда» на 2011-2020 годы (Предоставление субсидий бюджетным, автономным учреждениям и иным некоммерческим организациям)</t>
  </si>
  <si>
    <t>Мероприятия государственной программы «Доступная среда» на 2011-2020 годы (Предоставление субсидий бюджетным, автономным учреждениям и иным некоммерческим организациям)</t>
  </si>
  <si>
    <t>Государственная программа Белгородской области «Обеспечение населения Белгородской области информацией о деятельности органов государственной власти и приоритетах региональной политики на 2014-2020 годы»</t>
  </si>
  <si>
    <t xml:space="preserve">07 </t>
  </si>
  <si>
    <t xml:space="preserve">Подпрограмма «Укрепление единства российской нации и этнокультурное развитие народов России» </t>
  </si>
  <si>
    <t xml:space="preserve">Основное мероприятие «Мероприятия в рамках подпрограммы «Укрепление единства российской нации и этнокультурное развитие народов России» </t>
  </si>
  <si>
    <t xml:space="preserve">07 3 01 </t>
  </si>
  <si>
    <t>07 3 01 29990</t>
  </si>
  <si>
    <t>Мероприятия государственной программы «Доступная среда»  до 2020 года (Межбюджетные трансферты)</t>
  </si>
  <si>
    <t xml:space="preserve">Основное мероприятие «Обеспечение доступности приоритетных объектов и услуг в приоритетных сферах жизнедеятельности инвалидов и других маломобильных групп населения» </t>
  </si>
  <si>
    <t>Мероприятия  государственной программы Российской Федерации «Доступная среда» за счет средств субъекта Российской Федерации   (Предоставление субсидий бюджетным, автономным учреждениям и иным некоммерческим организациям)</t>
  </si>
  <si>
    <t xml:space="preserve">Молодежная политика </t>
  </si>
  <si>
    <t>Обеспечение деятельности (оказание услуг)  государственных  учреждений (организаций) Белгородской области  (Предоставление субсидий бюджетным, автономным учреждениям и иным некоммерческим организациям)</t>
  </si>
  <si>
    <t>02 6 01 00590</t>
  </si>
  <si>
    <t>Прикладные научные исследования в области образования</t>
  </si>
  <si>
    <t xml:space="preserve">15 </t>
  </si>
  <si>
    <t>Подпрограмма «Развитие вузовской науки»</t>
  </si>
  <si>
    <t>Основное мероприятие «Содействие развитию вузовской науки»</t>
  </si>
  <si>
    <t xml:space="preserve">15 3 01 </t>
  </si>
  <si>
    <t>15 3 01 12230</t>
  </si>
  <si>
    <t>Государственная программа   Белгородской области «Обеспечение безопасности жизнедеятельности населения территорий Белгородской области на 2014-2020 годы</t>
  </si>
  <si>
    <t xml:space="preserve">Подпрограмма «Профилактика немедицинского потребления наркотических средств и психотропных веществ в Белгородской области»  </t>
  </si>
  <si>
    <t xml:space="preserve">Основное  мероприятие «Реализация мероприятий  по осуществлению антинаркотической пропаганды и антинаркотического просвещения» </t>
  </si>
  <si>
    <t>01 1 01</t>
  </si>
  <si>
    <t>01 1 01 20310</t>
  </si>
  <si>
    <t>Мероприятия по осуществлению антинаркотической пропаганды и антинаркотического просвещения (Предоставление субсидий бюджетным, автономным учреждениям и иным некоммерческим организациям)</t>
  </si>
  <si>
    <t>Подпрограмма «Профилактика безнадзорности и правонарушений несовершеннолетних в Белгородской области на 2014-2020 годы»</t>
  </si>
  <si>
    <t xml:space="preserve">01 6 </t>
  </si>
  <si>
    <t>Основное мероприятие «Профилактика  безнадзорности и правонарушений несовершеннолетних»</t>
  </si>
  <si>
    <t>01 6 01</t>
  </si>
  <si>
    <t>01 6 01 29990</t>
  </si>
  <si>
    <t>Подпрограмма «Развитие системы оценки качества образования»</t>
  </si>
  <si>
    <t>02 4</t>
  </si>
  <si>
    <t>Основное мероприятие  «Реализация механизмов  оценки качества  образования в соответствии с государственными образовательными стандартами»</t>
  </si>
  <si>
    <t>02 4 01</t>
  </si>
  <si>
    <t>02 4 01 00590</t>
  </si>
  <si>
    <t>Основное мероприятие  «Осуществление  механизмов контроля качества образования»</t>
  </si>
  <si>
    <t xml:space="preserve">02 4 02 </t>
  </si>
  <si>
    <t>02 4 02 20550</t>
  </si>
  <si>
    <t>02 4 02 29990</t>
  </si>
  <si>
    <t>Иные межбюджетные трансферты бюджетам муниципальных образований на обеспечение видеонаблюдением аудиторий пунктов проведения единого государственного экзамена (Межбюджетные трансферты)</t>
  </si>
  <si>
    <t>02 4 02 73050</t>
  </si>
  <si>
    <t>Подпрограмма  «Государственная политика в сфере образования»</t>
  </si>
  <si>
    <t>Основное мероприятие «Осуществление переданных органам государственной власти субъектов Российской Федерации в соответствии с частью 1 статьи 7 Федерального закона «Об образовании в Российской Федерации» полномочий Российской Федерации в сфере образования»</t>
  </si>
  <si>
    <t>02 5 01</t>
  </si>
  <si>
    <t>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года № 273-ФЗ «Об образовании в Российской Федерации» полномочий Российской Федерации в сфере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</si>
  <si>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02 5 01 59900</t>
  </si>
  <si>
    <t>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года № 273-ФЗ «Об образовании в Российской Федерации» полномочий Российской Федерации в сфере образования (Закупка товаров, работ и услуг для обеспечения государственных (муниципальных) нужд)</t>
  </si>
  <si>
    <t>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года № 273-ФЗ «Об образовании в Российской Федерации» полномочий Российской Федерации в сфере образования (Иные бюджетные ассигнования)</t>
  </si>
  <si>
    <t>02 5 04 12210</t>
  </si>
  <si>
    <t>Основное мероприятие «Социальная поддержка педагогических работников»</t>
  </si>
  <si>
    <t>02 5 05</t>
  </si>
  <si>
    <t>Меры социальной поддержки педагогическим работникам государственных образовательных учреждений (организаций), проживающим и работающим в сельских населённых пунктах, рабочих посёлках (посёлках городского типа) на территории Белгородской области (Социальное обеспечение и иные выплаты населению)</t>
  </si>
  <si>
    <t>02 5 05 12220</t>
  </si>
  <si>
    <t>Субвенции на предоставление мер социальной поддержки педагогическим работникам муниципальных образовательных учреждений (организаций), проживающим и работающим в сельских населённых пунктах, рабочих посёлках (посёлках городского типа) на территории Белгородской области (Межбюджетные трансферты)</t>
  </si>
  <si>
    <t>02 5 05 73220</t>
  </si>
  <si>
    <t>Основное мероприятие «Реализация мероприятий в сфере образования»</t>
  </si>
  <si>
    <t>02 5 06</t>
  </si>
  <si>
    <t>02 5 06 29990</t>
  </si>
  <si>
    <t>02 5 06 R4980</t>
  </si>
  <si>
    <t>Основное мероприятие «Финансовое обеспечение структурных подразделений органов исполнительной власти и прочих  учреждений (организаций) в сфере образования»</t>
  </si>
  <si>
    <t>Обеспечение деятельности (оказание услуг)  государственных  учреждений (организаций) Белгородской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</si>
  <si>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02 5 07 00590</t>
  </si>
  <si>
    <t>Обеспечение деятельности (оказание услуг)  государственных  учреждений (организаций) Белгородской области (Иные межбюджетные ассигнования)</t>
  </si>
  <si>
    <t>Подпрограмма «Молодость Белгородчины»</t>
  </si>
  <si>
    <t xml:space="preserve">15 5 </t>
  </si>
  <si>
    <t>15 5 01 29990</t>
  </si>
  <si>
    <t>Основное мероприятие "Социальная поддержка обучающихся"</t>
  </si>
  <si>
    <t>Основное мероприятие "Социальная поддержка педагогических работников"</t>
  </si>
  <si>
    <t>Субвенции  на выплату компенсации части родительской платы за присмотр и уход за детьми в образовательных организациях, реализующих основную образовательную программу дошкольного образования  в рамках подпрограммы «Развитие дошкольного образования» государственной программы Белгородской области «Развитие образования Белгородской области на 2014-2020 годы» (Межбюджетные трансферты)</t>
  </si>
  <si>
    <t>02 1 02 73030</t>
  </si>
  <si>
    <t>Управление культуры Белгородской области</t>
  </si>
  <si>
    <t>811</t>
  </si>
  <si>
    <t>Поддержка отрасли культуры (на укрепление материально-технической базы и оснащение оборудованием детских школ искусств) (Межбюджетные трансферты)</t>
  </si>
  <si>
    <t>02 3 02 55196</t>
  </si>
  <si>
    <t>02 3 02 R5196</t>
  </si>
  <si>
    <t xml:space="preserve">02 5 05 </t>
  </si>
  <si>
    <t>Субвенции  на предоставление мер социальной поддержки педагогическим работникам муниципальных образовательных учреждений (организаций), проживающим и работающим в сельских населённых пунктах, рабочих посёлках (посёлках городского типа) на территории Белгородской области  (Межбюджетные трансферты)</t>
  </si>
  <si>
    <t xml:space="preserve">Государственная программа Белгородской области «Социальная поддержка граждан  Белгородской области на 2014-2020 годы» </t>
  </si>
  <si>
    <t xml:space="preserve">Подпрограмма  «Доступная среда» </t>
  </si>
  <si>
    <t>04 5 01 29990</t>
  </si>
  <si>
    <t>Мероприятия государственной программы «Доступная среда» на 2011- 2020 годы (Закупка товаров, работ и услуг для обеспечения государственных (муниципальных) нужд)</t>
  </si>
  <si>
    <t>Мероприятия государственной программы «Доступная среда» на 2011- 2020 годы (Межбюджетные трансферты)</t>
  </si>
  <si>
    <t>Мероприятия   государственной программы  Российской Федерации «Доступная среда» за счет средств бюджета  субъекта Российской Федерации (Закупка товаров, работ и услуг для обеспечения государственных (муниципальных) нужд)</t>
  </si>
  <si>
    <t>Основное мероприятие «Формирование условий для просвещенности граждан в вопросах инвалидности и устранения отношенческих барьеров в Белгородской области»</t>
  </si>
  <si>
    <t>04 5 02</t>
  </si>
  <si>
    <t>04 5 02 29990</t>
  </si>
  <si>
    <t>Государственная программа Белгородской области «Развитие культуры и искусства Белгородской области на 2014-2020 годы»</t>
  </si>
  <si>
    <t xml:space="preserve">Подпрограмма «Развитие библиотечного дела» </t>
  </si>
  <si>
    <t>05 1</t>
  </si>
  <si>
    <t>05 1 01</t>
  </si>
  <si>
    <t>Обеспечение деятельности (оказание услуг) государственных учреждений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</si>
  <si>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05 1 01 00590</t>
  </si>
  <si>
    <t>Основное мероприятие «Комплектование книжных фондов библиотек»</t>
  </si>
  <si>
    <t>05 1 02</t>
  </si>
  <si>
    <t>Комплектование книжных фондов библиотек (Закупка товаров, работ и услуг для обеспечения государственных (муниципальных) нужд)</t>
  </si>
  <si>
    <t>05 1 02 21440</t>
  </si>
  <si>
    <t>Комплектование книжных фондов библиотек  (Предоставление субсидий бюджетным, автономным учреждениям и иным некоммерческим организациям)</t>
  </si>
  <si>
    <t>Комплектование книжных фондов библиотек муниципальных образований и государственных библиотек городов Москвы и Санкт-Петербурга (Межбюджетные трансферты)</t>
  </si>
  <si>
    <t>05 1 02 51440</t>
  </si>
  <si>
    <t>05 1 02 55192</t>
  </si>
  <si>
    <t>05 1 02 R5192</t>
  </si>
  <si>
    <t>Основное мероприятие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</si>
  <si>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05 1 03</t>
  </si>
  <si>
    <t>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 (Межбюджетные трансферты)</t>
  </si>
  <si>
    <t>05 1 03 51460</t>
  </si>
  <si>
    <t>Поддержка отрасли культура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 (Межбюджетные трансферты)</t>
  </si>
  <si>
    <t>05 1 03 55193</t>
  </si>
  <si>
    <t>05 1 03 R5193</t>
  </si>
  <si>
    <t>Основное мероприятие «Организация и проведение общественно значимых мероприятий, направленных на создание единого библиотечно-информационного и культурного пространства области»</t>
  </si>
  <si>
    <t>05 1 04</t>
  </si>
  <si>
    <t>05 1 04 29990</t>
  </si>
  <si>
    <t>Основное мероприятие «Реализация мероприятий федеральной целевой программы «Культура России (2012-2018 годы)»</t>
  </si>
  <si>
    <t>05 1 05</t>
  </si>
  <si>
    <t>Субсидии на реализацию мероприятий федеральной целевой программы «Культура России (2012-2018 годы)»</t>
  </si>
  <si>
    <t>05 1 05 R0140</t>
  </si>
  <si>
    <t>05 1 06</t>
  </si>
  <si>
    <t>05 1 06 72120</t>
  </si>
  <si>
    <t>05 2 01</t>
  </si>
  <si>
    <t>05 2 01 00590</t>
  </si>
  <si>
    <t>05 2 02</t>
  </si>
  <si>
    <t>05 2 02 29990</t>
  </si>
  <si>
    <t>05 2 03</t>
  </si>
  <si>
    <t>Реализация мероприятий федеральной целевой программы «Культура России (2012-2018 годы) за счет средств субъекта Российской Федерации</t>
  </si>
  <si>
    <t>05 2 03 R0140</t>
  </si>
  <si>
    <t>Подпрограмма "Культурно-досуговая деятельность и народное творчество"</t>
  </si>
  <si>
    <t>Основное мероприятие "Развитие инфраструктуры сферы культуры"</t>
  </si>
  <si>
    <t>05 5 01</t>
  </si>
  <si>
    <t>05 5 01 00590</t>
  </si>
  <si>
    <t>05 5 02</t>
  </si>
  <si>
    <t>05 5 02 20550</t>
  </si>
  <si>
    <t>05 5 02 29990</t>
  </si>
  <si>
    <t>Основное мероприятие «Государственная поддержка (грант) комплексного развития региональных и муниципальных учреждений культуры (за счет межбюджетных трансфертов из федерального бюджета)»</t>
  </si>
  <si>
    <t>05 5 03</t>
  </si>
  <si>
    <t>Оказание государственной поддержки (грантов) театрам и музыкальным организациям, находящимся в ведении субъектов Российской Федерации и муниципальных образований, для реализации творческих проектов (Предоставление субсидий бюджетным, автономным учреждениям и иным некоммерческим организациям)</t>
  </si>
  <si>
    <t>05 5 03 23940</t>
  </si>
  <si>
    <t>Основное мероприятие «Поддержка творческой деятельности государственных и муниципальных театрально-концертных учреждений»</t>
  </si>
  <si>
    <t>05 5 05</t>
  </si>
  <si>
    <t>05 5 05 R5580</t>
  </si>
  <si>
    <t>Субсидии на поддержку творческой деятельности и техническое оснащение детских и кукольных театров  (Предоставление субсидий бюджетным, автономным учреждениям и иным некоммерческим организациям)</t>
  </si>
  <si>
    <t>05 5 05 R5170</t>
  </si>
  <si>
    <t>Подпрограмма «Государственная политика в сфере культуры»</t>
  </si>
  <si>
    <t>05 6</t>
  </si>
  <si>
    <t>Основное мероприятие «Гранты»</t>
  </si>
  <si>
    <t>05 6 02</t>
  </si>
  <si>
    <t>Гранты (Социальное обеспечение и иные выплаты населению)</t>
  </si>
  <si>
    <t>05 6 02 20850</t>
  </si>
  <si>
    <t>Иные межбюджетные трансферты на гранты (Межбюджетные трансферты)</t>
  </si>
  <si>
    <t>05 6 02 74010</t>
  </si>
  <si>
    <t>05 6 03</t>
  </si>
  <si>
    <t>Премии и иные поощрения (Социальное обеспечение и иные выплаты населению)</t>
  </si>
  <si>
    <t>05 6 03 20860</t>
  </si>
  <si>
    <t>Основное мероприятие «Государственная поддержка муниципальных учреждений культуры и их работников»</t>
  </si>
  <si>
    <t>05 6 04</t>
  </si>
  <si>
    <t>Государственная поддержка муниципальных учреждений культуры (Межбюджетные трансферты)</t>
  </si>
  <si>
    <t>05 6 04 51470</t>
  </si>
  <si>
    <t>Государственная поддержка лучших работников муниципальных учреждений культуры, находящихся на территориях сельских поселений (Межбюджетные трансферты)</t>
  </si>
  <si>
    <t>05 6 04 51480</t>
  </si>
  <si>
    <t>Поддержка отрасли культура (на государственную поддержку муниципальных учреждений культуры)  (Социальное обеспечение и иные выплаты населению)</t>
  </si>
  <si>
    <t>05 6 04 55194</t>
  </si>
  <si>
    <t>05 6 04 R5194</t>
  </si>
  <si>
    <t>Поддержка отрасли культура (на государственную поддержку лучших работников муниципальных учреждений культуры, находящихся на территориях сельских поселений)  (Межбюджетные трансферты)</t>
  </si>
  <si>
    <t>05 6 04 R5195</t>
  </si>
  <si>
    <t>Основное мероприятие «Поддержка создания и деятельности социально ориентированных некоммерческих организаций, оказывающих услуги в сфере культуры»</t>
  </si>
  <si>
    <t>05 6 06</t>
  </si>
  <si>
    <t>05 6 06 21020</t>
  </si>
  <si>
    <t>Основное мероприятие «Обеспечение выполнения мероприятий в части повышения оплаты труда работникам учреждений культуры»</t>
  </si>
  <si>
    <t>05 6 07</t>
  </si>
  <si>
    <t>Субсидия муниципальным образованиям на повышение оплаты труда работникам учреждений культуры</t>
  </si>
  <si>
    <t>05 6 07 77780</t>
  </si>
  <si>
    <t>Государственная программа «Обеспечение населения Белгородской области информацией о деятельности органов государственной власти и приоритетах региональной политики на 2014-2020 годы»</t>
  </si>
  <si>
    <t>Реализация мероприятий федеральной целевой программы «Укрепление единства российской нации и этнокультурное развитие народов России (2014-2020 годы)» (Предоставление субсидий бюджетным, автономным учреждениям и иным некоммерческим организациям)</t>
  </si>
  <si>
    <t>Государственная программа «Развитие кадровой политики Белгородской области на 2014-2020 годы»</t>
  </si>
  <si>
    <t>15 5</t>
  </si>
  <si>
    <t>Основное мероприятие «Патриотическое воспитание и допризывная подготовка молодежи»</t>
  </si>
  <si>
    <t>15 5 02</t>
  </si>
  <si>
    <t>15 5 02 21020</t>
  </si>
  <si>
    <t>15 5 02 20550</t>
  </si>
  <si>
    <t>Другие вопросы в области культуры и кинематографии</t>
  </si>
  <si>
    <t>Основное мероприятие «Обеспечение доступности приоритетных объектов и услуг в приоритетных сферах жизнедеятельности инвалидов и других маломобильных групп населения»</t>
  </si>
  <si>
    <t>Подпрограмма «Культурно-досуговая деятельность и народное творчество»</t>
  </si>
  <si>
    <t>05 3 01</t>
  </si>
  <si>
    <t>05 3 01 00590</t>
  </si>
  <si>
    <t>Основное мероприятие «Организация и проведение общественно значимых мероприятий и мероприятий, направленных на популяризацию традиционной культуры Белгородчины»</t>
  </si>
  <si>
    <t>05 3 02</t>
  </si>
  <si>
    <t>05 3 02 29990</t>
  </si>
  <si>
    <t>Основное мероприятие «Поддержка и развитие народных художественных ремесел»</t>
  </si>
  <si>
    <t>05 3 03</t>
  </si>
  <si>
    <t>Поддержка и развитие народных художественных ремесел (Предоставление субсидий бюджетным, автономным учреждениям и иным некоммерческим организациям)</t>
  </si>
  <si>
    <t>05 3 03 24620</t>
  </si>
  <si>
    <t>Субсидии на софинансирование капитальных вложений (строительства, реконструкции) в объекты муниципальной собственности» (Межбюджетные трансферты)</t>
  </si>
  <si>
    <t>05 6 01</t>
  </si>
  <si>
    <t>05 6 01 00590</t>
  </si>
  <si>
    <t>05 6 01 90019</t>
  </si>
  <si>
    <t>99 9 20550</t>
  </si>
  <si>
    <t>Управление социальной защиты населения Белгородской области</t>
  </si>
  <si>
    <t>812</t>
  </si>
  <si>
    <t>Основное мероприятие «Субвенции  на организацию транспортного обслуживания населения в пригородном межмуниципальном сообщении «</t>
  </si>
  <si>
    <t>Подпрограмма «Социальная поддержка семьи и детей»</t>
  </si>
  <si>
    <t>04 3</t>
  </si>
  <si>
    <t>Основное мероприятие «Обеспечение деятельности (оказание услуг) государственных учреждений (организаций) Белгородской области»</t>
  </si>
  <si>
    <t>04 3 03</t>
  </si>
  <si>
    <t>Обеспечение деятельности (оказание услуг) государственных учреждений (организаций) Белгородской области  (Предоставление субсидий бюджетным, автономным учреждениям и иным некоммерческим организациям)</t>
  </si>
  <si>
    <t>04 3 03 00590</t>
  </si>
  <si>
    <t>04 3 03 12210</t>
  </si>
  <si>
    <t>04 3 03 12220</t>
  </si>
  <si>
    <t>04 3 03 21020</t>
  </si>
  <si>
    <t>02 6 01 70650</t>
  </si>
  <si>
    <t>Основное мероприятие «Проведение оздоровительной кампании детей, находящихся в трудной жизненной ситуации»</t>
  </si>
  <si>
    <t>02 6 02</t>
  </si>
  <si>
    <t>02 6 02 54570</t>
  </si>
  <si>
    <t>Обеспечение мероприятий, связанных с отдыхом и оздоровлениям детей, находящихся в трудной жизненной ситуации  (Социальное обеспечение и иные выплаты населению)</t>
  </si>
  <si>
    <t>Пенсионное обеспечение</t>
  </si>
  <si>
    <t>Подпрограмма «Развитие мер  социальной поддержки  отдельных категорий граждан»</t>
  </si>
  <si>
    <t>04 1</t>
  </si>
  <si>
    <t>Выплата региональной доплаты к пенсии (Социальное обеспечение и иные выплаты населению)</t>
  </si>
  <si>
    <t>04 1 02 12610</t>
  </si>
  <si>
    <t>Социальное обслуживание населения</t>
  </si>
  <si>
    <t>Подпрограмма «Модернизация и развитие социального обслуживания населения»</t>
  </si>
  <si>
    <t>Обеспечение деятельности (оказание услуг) государственных учреждений (организаций)   (Социальное обеспечение и иные выплаты населению)</t>
  </si>
  <si>
    <t>Осуществление полномочий по обеспечению права граждан на социальное обслуживание (Иные бюджетные ассигнования)</t>
  </si>
  <si>
    <t>04 2 01 11590</t>
  </si>
  <si>
    <t>Иные межбюджетные трансферты за счет резервного фонда Президента Российской Федерации  (Предоставление субсидий бюджетным, автономным учреждениям и иным некоммерческим организациям)</t>
  </si>
  <si>
    <t>04 2 01 51720</t>
  </si>
  <si>
    <t>Субвенции для осуществления полномочий по обеспечению права граждан на социальное обслуживание  (Межбюджетные трансферты)</t>
  </si>
  <si>
    <t>04 2 01 71590</t>
  </si>
  <si>
    <t>Подпрограмма "Социальная поддержка граждан"</t>
  </si>
  <si>
    <t>Основное мероприятие «Оплата жилищно-коммунальных услуг отдельным категориям граждан»</t>
  </si>
  <si>
    <t>04 1 01</t>
  </si>
  <si>
    <t>Социальная поддержка Героев Социалистического труда, Героев Труда Российской Федерации и полных кавалеров ордена Трудовой Славы (Социальное обеспечение и иные выплаты населению)</t>
  </si>
  <si>
    <t>04 1 01 51980</t>
  </si>
  <si>
    <t>Оплата жилищно-коммунальных услуг отдельным категориям граждан  (Межбюджетные трансферты)</t>
  </si>
  <si>
    <t>04 1 01 52500</t>
  </si>
  <si>
    <t>04 1 01 71510</t>
  </si>
  <si>
    <t>Субвенции на выплату ежемесячных денежных компенсаций расходов по оплате жилищно-коммунальных услуг ветеранам труда (Межбюджетные трансферты)</t>
  </si>
  <si>
    <t>04 1 01 72510</t>
  </si>
  <si>
    <t>Субвенции на выплату ежемесячных денежных компенсаций расходов по оплате жилищно-коммунальных услуг реабилитированным лицам и лицам,  признанным пострадавшими от политических репрессий (Межбюджетные трансферты)</t>
  </si>
  <si>
    <t>04 1 01 72520</t>
  </si>
  <si>
    <t>Субвенции на выплату ежемесячных денежных компенсаций расходов по оплате жилищно-коммунальных услуг  многодетным семьям (Межбюджетные трансферты)</t>
  </si>
  <si>
    <t>04 1 01 72530</t>
  </si>
  <si>
    <t xml:space="preserve">Субвенции на выплату ежемесячных денежных компенсаций расходов по оплате жилищно-коммунальных услуг  иным категориям граждан (Межбюджетные трансферты) </t>
  </si>
  <si>
    <t>04 1 01 72540</t>
  </si>
  <si>
    <t>Субвенции на предоставление ежемесячной денежной компенсации расходов на уплату взноса на капитальный ремонт общего имущества в многоквартирном доме лицам, достигшим возраста семидесяти и восьмидесяти лет (Межбюджетные трансферты)</t>
  </si>
  <si>
    <t>04 1 01 72550</t>
  </si>
  <si>
    <t>Иные межбюджетные трансферты на выплату компенсации расходов в целях соблюдения утвержденных предельных (максимальных) индексов изменения размера вносимой гражданами платы за коммунальные услуги (Межбюджетные трансферты)</t>
  </si>
  <si>
    <t>04 1 01 72560</t>
  </si>
  <si>
    <t>Компенсация отдельным категориям граждан оплаты взноса на капитальный ремонт общего имущества в многоквартирном доме  (Межбюджетные трансферты)</t>
  </si>
  <si>
    <t>04 1 01 R4620</t>
  </si>
  <si>
    <t>Единовременное денежное поощрение при награждении  почетным знаком «Материнская Слава»  (Социальное обеспечение и иные выплаты населению)</t>
  </si>
  <si>
    <t>04 1 02 12110</t>
  </si>
  <si>
    <t>Протезно-ортопедическая помощь гражданам, не имеющим группу инвалидности (Закупка товаров, работ и услуг для обеспечения государственных (муниципальных) нужд)</t>
  </si>
  <si>
    <t>04 1 02 12120</t>
  </si>
  <si>
    <t>Протезно-ортопедическая помощь гражданам, не имеющим группу инвалидности (Социальное обеспечение и иные выплаты населению)</t>
  </si>
  <si>
    <t>Иные мероприятия (Социальное обеспечение и иные выплаты населению)</t>
  </si>
  <si>
    <t>04 1 02 12140</t>
  </si>
  <si>
    <t>Оплата ежемесячных денежных выплат  ветеранам труда, ветеранам военной службы (Социальное обеспечение и иные выплаты населению)</t>
  </si>
  <si>
    <t>04 1 02 12410</t>
  </si>
  <si>
    <t>Оплата ежемесячных денежных выплат труженикам тыла (Социальное обеспечение и иные выплаты населению)</t>
  </si>
  <si>
    <t>04 1 02 12420</t>
  </si>
  <si>
    <t>Оплата ежемесячных денежных выплат  реабилитированным лицам (Социальное обеспечение и иные выплаты населению)</t>
  </si>
  <si>
    <t>04 1 02 12430</t>
  </si>
  <si>
    <t>Оплата ежемесячных денежных выплат лицам, родившимся в период с 22 июня 1923 года по 3 сентября 1945 года  (Дети войны) (Иные бюджетные ассигнования)</t>
  </si>
  <si>
    <t>04 1 02 12450</t>
  </si>
  <si>
    <t>Резервный фонд Правительства Белгородской области (Социальное обеспечение и иные выплаты населению)</t>
  </si>
  <si>
    <t>04 1 02 20550</t>
  </si>
  <si>
    <t>04 1 02 29990</t>
  </si>
  <si>
    <t>Мероприятия  (Социальное обеспечение и иные выплаты населению)</t>
  </si>
  <si>
    <t>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(Межбюджетные трансферты)</t>
  </si>
  <si>
    <t>04 1 02 51370</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</si>
  <si>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(Межбюджетные трансферты)</t>
  </si>
  <si>
    <t>04 1 02 52200</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</si>
  <si>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   (Социальное обеспечение и иные выплаты населению)</t>
  </si>
  <si>
    <t>04 1 02 52400</t>
  </si>
  <si>
    <t>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ответственности владельцев транспортных средств» (Межбюджетные трансферты)</t>
  </si>
  <si>
    <t>04 1 02 52800</t>
  </si>
  <si>
    <t>Субвенции на выплату пособий малоимущим гражданам и гражданам, оказавшимся в трудной жизненной ситуации  (Межбюджетные трансферты)</t>
  </si>
  <si>
    <t>04 1 02 72310</t>
  </si>
  <si>
    <t>Субвенции на выплату субсидий ветеранам боевых действий и  другим категориям военнослужащих, лицам, привлекавшимся органами местной власти к разминированию территорий и  объектов   в период 1943-1950 годов (Межбюджетные трансферты)</t>
  </si>
  <si>
    <t>04 1 02 72360</t>
  </si>
  <si>
    <t>Субвенции на  выплату ежемесячных пособий отдельным категориям граждан (инвалидам боевых действий I и II групп, а также членам семей военнослужащих и сотрудников, погибших при исполнении обязанностей военной службы или служебных обязанностей в районах боевых действий; вдовам погибших (умерших) ветеранов подразделений особого риска) (Межбюджетные трансферты)</t>
  </si>
  <si>
    <t>04 1 02 72370</t>
  </si>
  <si>
    <t xml:space="preserve">Субвенции на выплату  ежемесячных пособий лицам, привлекавшимся органами местной власти к разминированию территорий и объектов в период 1943-1950 годов (Межбюджетные трансферты) </t>
  </si>
  <si>
    <t>04 1 02 72380</t>
  </si>
  <si>
    <t>Субвенции на оплату ежемесячных денежных выплат  ветеранам труда, ветеранам военной службы (Межбюджетные трансферты)</t>
  </si>
  <si>
    <t>04 1 02 72410</t>
  </si>
  <si>
    <t>Субвенции на оплату ежемесячных денежных выплат труженикам тыла (Межбюджетные трансферты)</t>
  </si>
  <si>
    <t>04 1 02 72420</t>
  </si>
  <si>
    <t>Субвенции на оплату ежемесячных денежных выплат  реабилитированным лицам (Межбюджетные трансферты)</t>
  </si>
  <si>
    <t>04 1 02 72430</t>
  </si>
  <si>
    <t>Субвенции на оплату ежемесячных денежных выплат лицам, признанным пострадавшими от политических репрессий (Межбюджетные трансферты)</t>
  </si>
  <si>
    <t>04 1 02 72440</t>
  </si>
  <si>
    <t>Субвенции на оплату ежемесячных денежных выплат  лицам, родившимся в период с 22 июня 1923 года по 3 сентября 1945 года (Дети войны) (Межбюджетные трансферты)</t>
  </si>
  <si>
    <t>04 1 02 72450</t>
  </si>
  <si>
    <t>Субвенции на предоставление материальной и иной помощи для погребения (Межбюджетные трансферты)</t>
  </si>
  <si>
    <t>04 1 02 72620</t>
  </si>
  <si>
    <t xml:space="preserve">Субвенция на обеспечение равной доступности услуг общественного транспорта на территории Белгородской области для отдельных категорий граждан, оказание мер социальной поддержки которым относится к ведению Российской Федерации и субъектов Российской Федерации (Межбюджетные трансферты)  </t>
  </si>
  <si>
    <t>04 1 02 73820</t>
  </si>
  <si>
    <t>Основное мероприятие «Социальная поддержка граждан, имеющих особые заслуги перед Российской Федерацией и Белгородской областью»</t>
  </si>
  <si>
    <t>04 1 03</t>
  </si>
  <si>
    <t>Социальная поддержка Героев Социалистического Труда, Героев Труда Российской Федерации и полных кавалеров ордена Трудовой Славы (Межбюджетные трансферты)</t>
  </si>
  <si>
    <t>04 1 03 51980</t>
  </si>
  <si>
    <t>Субвенции на социальную поддержку Героев Социалистического Труда и полных кавалеров ордена Трудовой Славы (Межбюджетные трансферты)</t>
  </si>
  <si>
    <t>04 1 03 71980</t>
  </si>
  <si>
    <t xml:space="preserve">Субвенции на социальную поддержку вдов  Героев Социалистического Труда и полных кавалеров ордена Трудовой Славы </t>
  </si>
  <si>
    <t>04 1 03 71990</t>
  </si>
  <si>
    <t xml:space="preserve">Субвенции на социальную поддержку Героев Советского Союза, Героев Российской Федерации и полных кавалеров ордена Славы (Межбюджетные трансферты) </t>
  </si>
  <si>
    <t>04 1 03 72090</t>
  </si>
  <si>
    <t>Субвенции на выплату пособия  лицам, которым присвоено звание  «Почетный гражданин Белгородской области» (Межбюджетные трансферты)</t>
  </si>
  <si>
    <t>04 1 03 72350</t>
  </si>
  <si>
    <t>Основное мероприятие «Предоставление отдельным категориям  граждан государственной социальной помощи в части проезда к месту  санаторно-курортного лечения и обратно»</t>
  </si>
  <si>
    <t xml:space="preserve">04 1 04 </t>
  </si>
  <si>
    <t>Возмещение стоимости проезда один раз в год к месту санаторно-курортного лечения больным туберкулезом (Социальное обеспечение и иные выплаты населению)</t>
  </si>
  <si>
    <t>04 1 04 12880</t>
  </si>
  <si>
    <t>Подпрограмма "Модернизация и развитие социального обслуживания населения"</t>
  </si>
  <si>
    <t>Основное мероприятие "Оказание социальных услуг населению организациями социального обслуживания"</t>
  </si>
  <si>
    <t>Обеспечение деятельности (оказание услуг) государственных учреждений (организаций) (Социальное обеспечение и иные выплаты населению)</t>
  </si>
  <si>
    <t xml:space="preserve">Подпрограмма «Социальная поддержка семьи и детей» </t>
  </si>
  <si>
    <t xml:space="preserve">04 3 </t>
  </si>
  <si>
    <t>Основное мероприятие «Предоставление мер социальной поддержки семьям и детям»</t>
  </si>
  <si>
    <t>04 3 01</t>
  </si>
  <si>
    <t>Пособия гражданам, имеющим детей (Иные бюджетные ассигнования)</t>
  </si>
  <si>
    <t>04 3 01 12850</t>
  </si>
  <si>
    <t>Осуществление переданных органам государственной власти субъектов Российской Федерации полномочий Российской Федерации по выплате пособий по уходу за ребенком до достижения им возраста полутора лет гражданам, не подлежащим обязательному социальному страхованию на случай временной нетрудоспособности и в связи с материнством в соответствии с Федеральным законом от 19 мая 1995 года № 81-ФЗ «О государственных пособиях гражданам, имеющим детей» (Межбюджетные трансферты)</t>
  </si>
  <si>
    <t>04 3 01 53810</t>
  </si>
  <si>
    <t xml:space="preserve">Осуществление переданных органам государственной власти  субъектов Российской Федерации полномочий Российской Федерации по выплате пособий при рождении ребенка гражданам, не подлежащим обязательному социальному страхованию на случай временной нетрудоспособности и в связи с материнством в соответствии с Федеральным законом от 19 мая 1995 года № 81-ФЗ «О государственных пособиях гражданам, имеющим детей» (Межбюджетные трансферты) </t>
  </si>
  <si>
    <t>04 3 01 53830</t>
  </si>
  <si>
    <t>Осуществление переданных органам государственной власти  субъектов Российской Федерации полномочий Российской Федерации по выплате единовременных пособий женщинам, вставшим на учет в медицинских учреждениях в ранние сроки беременности, уволенным в связи с ликвидацией организаций, прекращением деятельности (полномочий) физическими лицами в установленном порядке, в соответствии с Федеральным законом от 19 мая 1995 года № 81-ФЗ «О государственных пособиях гражданам, имеющим детей» (Межбюджетные трансферты)</t>
  </si>
  <si>
    <t>04 3 01 53840</t>
  </si>
  <si>
    <t xml:space="preserve">Осуществление переданных органам государственной власти  субъектов Российской Федерации полномочий Российской Федерации по выплате пособий по беременности и родам женщинам, уволенным в связи с ликвидацией организаций, прекращением деятельности (полномочий) физическими лицами в установленном порядке в соответствии с Федеральным законом от 19 мая 1995 года N 81-ФЗ «О государственных пособиях гражданам, имеющим детей»   (Межбюджетные трансферты) </t>
  </si>
  <si>
    <t>04 3 01 53850</t>
  </si>
  <si>
    <t>Субвенции на выплату  ежемесячных пособий гражданам, имеющим детей (Межбюджетные трансферты)</t>
  </si>
  <si>
    <t>04 3 01 72850</t>
  </si>
  <si>
    <t xml:space="preserve">Субвенции на осуществление полномочий субъекта Российской Федерации на осуществление мер соцзащиты многодетных семей (Межбюджетные трансферты)  </t>
  </si>
  <si>
    <t>04 3 01 72880</t>
  </si>
  <si>
    <t>Мероприятия государственной программы  Российской Федерации «Доступная среда» на 2011-2020 годы  (Закупка товаров, работ и услуг для обеспечения государственных (муниципальных) нужд)</t>
  </si>
  <si>
    <t>Мероприятия государственной программы «Доступная среда» на 2011- 2020 годы  (Межбюджетные трансферты)</t>
  </si>
  <si>
    <t>Мероприятия   государственной программы  Российской Федерации «Доступная среда»  (Межбюджетные трансферты))</t>
  </si>
  <si>
    <t xml:space="preserve">Ежемесячная денежная выплата, назначаемая в случае рождения третьего ребенка или последующих детей до достижения ребенком возраста трех лет   (Иные бюджетные ассигнования) </t>
  </si>
  <si>
    <t>04 3 01 10840</t>
  </si>
  <si>
    <t xml:space="preserve">Дополнительные меры  социальной защиты семей, родивших третьего и последующих детей по предоставлению материнского (семейного) капитала  (Иные бюджетные ассигнования) </t>
  </si>
  <si>
    <t>04 3 01 13000</t>
  </si>
  <si>
    <t>Субвенции для осуществления полномочий по ежемесячной денежной выплате, назначаемой в случае рождения третьего ребенка или последующих детей до достижения ребенком возраста трех лет (Межбюджетные трансферты)</t>
  </si>
  <si>
    <t>04 3 01 50840</t>
  </si>
  <si>
    <t>04 3 01 R0840</t>
  </si>
  <si>
    <t>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 (Социальное обеспечение и иные выплаты населению)</t>
  </si>
  <si>
    <t>04 3 01 52700</t>
  </si>
  <si>
    <t>Субвенции на осуществление дополнительных мер  социальной защиты семей, родивших третьего и последующих детей по предоставлению материнского (семейного) капитала (Межбюджетные трансферты)</t>
  </si>
  <si>
    <t>04 3 01 73000</t>
  </si>
  <si>
    <t>Иные межбюджетные трансферты на выплату единовременной адресной материальной помощи женщинам, находящимся в трудной жизненной ситуации и сохранившим беременность (Межбюджетные трансферты)</t>
  </si>
  <si>
    <t>04 3 01 74000</t>
  </si>
  <si>
    <t>Основное мероприятие «Предоставление мер социальной поддержки детям-сиротам и детям, оставшимся без попечения родителей»</t>
  </si>
  <si>
    <t>04 3 02</t>
  </si>
  <si>
    <t>Содержание ребенка в семье опекуна и приемной семье, а также вознаграждение, причитающееся приемному родителю (Иные бюджетные ассигнования)</t>
  </si>
  <si>
    <t>04 3 02 12870</t>
  </si>
  <si>
    <t>Выплата единовременного пособия при всех формах устройства детей, лишенных родительского попечения, в семью (Межбюджетные трансферты)</t>
  </si>
  <si>
    <t>04 3 02 52600</t>
  </si>
  <si>
    <t>04 3 02 71370</t>
  </si>
  <si>
    <t>Субвенция на осуществление полномочий субъекта Российской Федерации на осуществление мер по социальной защите граждан, являющихся усыновителями (Межбюджетные трансферты)</t>
  </si>
  <si>
    <t>04 3 02 72860</t>
  </si>
  <si>
    <t>04 3 02 72870</t>
  </si>
  <si>
    <t>Основное мероприятие «Профилактика безнадзорности и правонарушений несовершеннолетних»</t>
  </si>
  <si>
    <t>04 3 04</t>
  </si>
  <si>
    <t>04 3 04 59400</t>
  </si>
  <si>
    <t>06 </t>
  </si>
  <si>
    <t>Реализация социальных программ субъектов Российской Федерации, связанных с укреплением материально-технической базы учреждений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  (Закупка товаров, работ и услуг для обеспечения государственных (муниципальных) нужд)</t>
  </si>
  <si>
    <t>04 2 02 52090</t>
  </si>
  <si>
    <t>Реализация социальных программ субъектов Российской Федерации, связанных с укреплением материально-технической базы учреждений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 (Капитальные вложения в объекты государственной (муниципальной) собственности</t>
  </si>
  <si>
    <t>Реализация социальных программ субъектов Российской Федерации, связанных с укреплением материально-технической базы учреждений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  (Межбюджетные трансферты)</t>
  </si>
  <si>
    <t>Реализация социальных программ субъектов Российской Федерации, связанных с укреплением материально-технической базы учреждений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  (Предоставление субсидий бюджетным, автономным учреждениям и иным некоммерческим организациям)</t>
  </si>
  <si>
    <t>04 2 02 R2090</t>
  </si>
  <si>
    <t>Подпрограмма  «Повышение эффективности государственной поддержки социально ориентированных некоммерческих организаций»</t>
  </si>
  <si>
    <t>04 4</t>
  </si>
  <si>
    <t>Основное мероприятие «Мероприятия по повышению эффективности»</t>
  </si>
  <si>
    <t>04 4 01</t>
  </si>
  <si>
    <t>Мероприятия  по поддержке социально-ориентированных некоммерческих организаций   (Предоставление субсидий бюджетным, автономным учреждениям и иным некоммерческим организациям)</t>
  </si>
  <si>
    <t>04 4 01 R0850</t>
  </si>
  <si>
    <t>Мероприятия  по поддержке социально-ориентированных некоммерческих организаций   (Иные бюджетные ассигнования)</t>
  </si>
  <si>
    <t>Основное мероприятие «Обеспечение поэтапного доступа социально-ориентированных некоммерческих организаций, осуществляющих деятельность в социальной сфере, к бюджетным средствам, выделяемым на предоставление социальных услуг населению»</t>
  </si>
  <si>
    <t xml:space="preserve">04 4 02 </t>
  </si>
  <si>
    <t>Мероприятия по обеспечению поэтапного доступа социально-ориентированных некоммерческих организаций, осуществляющих деятельность в социальной сфере, к бюджетным средствам, выделяемым на предоставление социальных услуг населению  (Предоставление субсидий бюджетным, автономным учреждениям и иным некоммерческим организациям)</t>
  </si>
  <si>
    <t>04 4 02 R0850</t>
  </si>
  <si>
    <t>04 6 01</t>
  </si>
  <si>
    <t>04 6 01 90019</t>
  </si>
  <si>
    <t>Основное мероприятие «Субвенции на организацию предоставления отдельных мер социальной защиты населения»</t>
  </si>
  <si>
    <t>04 6 02</t>
  </si>
  <si>
    <t>Субвенции на организацию предоставления отдельных мер социальной защиты населения (Межбюджетные трансферты)</t>
  </si>
  <si>
    <t>04 6 02 71230</t>
  </si>
  <si>
    <t>Основное мероприятие «Субвенции на осуществление деятельности по опеке и попечительству в отношении несовершеннолетних и лиц из числа детей-сирот и детей, оставшихся без попечения родителей»</t>
  </si>
  <si>
    <t>04 6 03</t>
  </si>
  <si>
    <t>Субвенции на осуществление деятельности по опеке и попечительству в отношении несовершеннолетних и лиц из числа детей-сирот и детей, оставшихся без попечения родителей (Межбюджетные трансферты)</t>
  </si>
  <si>
    <t>04 6 03 71240</t>
  </si>
  <si>
    <t>Основное мероприятие «Субвенции на осуществление деятельности по опеке и попечительству в отношении совершеннолетних лиц»</t>
  </si>
  <si>
    <t>04 6 04</t>
  </si>
  <si>
    <t>Субвенции на осуществление деятельности по опеке и попечительству в отношении совершеннолетних лиц (Межбюджетные трансферты)</t>
  </si>
  <si>
    <t>04 6 04 71250</t>
  </si>
  <si>
    <t>Основное мероприятие «Субвенции на организацию предоставления ежемесячных денежных компенсаций расходов по оплате жилищно-коммунальных услуг»</t>
  </si>
  <si>
    <t>04 6 05</t>
  </si>
  <si>
    <t>Субвенции на организацию предоставления ежемесячных денежных компенсаций расходов по оплате жилищно-коммунальных услуг (Межбюджетные трансферты)</t>
  </si>
  <si>
    <t>04 6 05 71260</t>
  </si>
  <si>
    <t>Основное мероприятие «Субвенции на организацию предоставления социального пособия на погребение»</t>
  </si>
  <si>
    <t>04 6 06</t>
  </si>
  <si>
    <t>Субвенции на организацию предоставления социального пособия на погребение (Межбюджетные трансферты)</t>
  </si>
  <si>
    <t>04 6 06 71270</t>
  </si>
  <si>
    <t>Управление физической культуры и спорта Белгородской области</t>
  </si>
  <si>
    <t>Государственная программа Белгородской области «Развитие физической культуры и спорта в Белгородской области на 2014-2020 годы»</t>
  </si>
  <si>
    <t>Основное мероприятие «Обеспечение подготовки и участия спортивных сборных команд в международных, всероссийских и других спортивных соревнованиях, обеспечение организации и проведения комплексных спортивных мероприятий, чемпионатов и первенств по видам спорта»</t>
  </si>
  <si>
    <t xml:space="preserve">06 2 01 </t>
  </si>
  <si>
    <t>06 2 01 29990</t>
  </si>
  <si>
    <t>Основное мероприятие «Создание эффективной системы физического воспитания, ориентированной на особенности развития  детей и подростков»</t>
  </si>
  <si>
    <t>06 2 02</t>
  </si>
  <si>
    <t>06 2 02 00590</t>
  </si>
  <si>
    <t>Массовый спорт</t>
  </si>
  <si>
    <t>Государственная программа «Обеспечение безопасности жизнедеятельности населения  Белгородской области на 2014-2020 годы»</t>
  </si>
  <si>
    <t>Мероприятия   (Закупка товаров, работ и услуг для обеспечения государственных (муниципальных) нужд)</t>
  </si>
  <si>
    <t>Подпрограмма  «Доступная среда»</t>
  </si>
  <si>
    <t>Мероприятия государственной программы  Российской Федерации «Доступная среда» на 2011-2020 годы (Предоставление субсидий бюджетным, автономным учреждениям и иным некоммерческим организациям)</t>
  </si>
  <si>
    <t>Государственная программа «Развитие физической культуры и спорта в Белгородской области на 2014-2020 годы»</t>
  </si>
  <si>
    <t>Подпрограмма «Развитие физической культуры и массового спорта»</t>
  </si>
  <si>
    <t>Основное мероприятие «Мероприятия по вовлечению населения в занятия физической культурой и массовым спортом»</t>
  </si>
  <si>
    <t>06 1 01</t>
  </si>
  <si>
    <t>06 1 01 29990</t>
  </si>
  <si>
    <t>Субсидии на реализацию мероприятий по поэтапному внедрению Всероссийского физкультурно-спортивного комплекса «Готов к труду и обороне» (ГТО)  (Предоставление субсидий бюджетным, автономным учреждениям и иным некоммерческим организациям)</t>
  </si>
  <si>
    <t>06 1 01 51270</t>
  </si>
  <si>
    <t>Реализация мероприятий по поэтапному внедрению Всероссийского физкультурно-спортивного комплекса «Готов к труду и обороне» (ГТО)  (Предоставление субсидий бюджетным, автономным учреждениям и иным некоммерческим организациям)</t>
  </si>
  <si>
    <t>06 1 01 R1270</t>
  </si>
  <si>
    <t>Основное мероприятие «Мероприятия по поэтапному внедрению Всероссийского физкультурно-спортивного комплекса «Готов к труду и обороне» (ГТО)»</t>
  </si>
  <si>
    <t>06 1 02 51270</t>
  </si>
  <si>
    <t>06 1 02 R1270</t>
  </si>
  <si>
    <t>Основное мероприятие «Создание спортивной инфраструктуры и материально-технической базы для занятия физической культурой и массовым спортом»</t>
  </si>
  <si>
    <t xml:space="preserve">06 1 03 </t>
  </si>
  <si>
    <t>Финансовое обеспечение мероприятий федеральной целевой программы «Развитие физической культуры и спорта в Российской Федерации на 2016 - 2020 годы»</t>
  </si>
  <si>
    <t>06 1 03 54950</t>
  </si>
  <si>
    <t>Основное мероприятие «Создание эффективной системы физического воспитания, ориентированной на особенности развития детей и подростков»</t>
  </si>
  <si>
    <t>Основное мероприятие «Поддержка создания и деятельности социально ориентированных некоммерческих организаций, оказывающих услуги в сфере физической культуры и спорта»</t>
  </si>
  <si>
    <t>06 2 05</t>
  </si>
  <si>
    <t>06 2 05 21020</t>
  </si>
  <si>
    <t>Спорт высших достижений</t>
  </si>
  <si>
    <t>06 2 01</t>
  </si>
  <si>
    <t>06 2 01 20550</t>
  </si>
  <si>
    <t>Субсидии на адресную финансовую поддержку спортивных организаций, осуществляющих подготовку спортивного резерва для сборных команд Российской Федерации (Межбюджетные трансферты)</t>
  </si>
  <si>
    <t>06 2 01 R0810</t>
  </si>
  <si>
    <t>Субсидии на адресную финансовую поддержку спортивных организаций, осуществляющих подготовку спортивного резерва для сборных команд Российской Федерации  (Предоставление субсидий бюджетным, автономным учреждениям и иным некоммерческим организациям)</t>
  </si>
  <si>
    <t>Субсидии на адресную финансовую поддержку спортивных организаций, осуществляющих подготовку спортивного резерва для сборных команд Российской Федерации (Предоставление субсидий бюджетным, автономным учреждениям и иным некоммерческим организациям)</t>
  </si>
  <si>
    <t>Основное мероприятие «Закупка спортивного оборудования для специализированных детско-юношеских спортивных школ олимпийского резерва и училищ олимпийского резерва»</t>
  </si>
  <si>
    <t>06 2 04</t>
  </si>
  <si>
    <t>06 2 04 R4950</t>
  </si>
  <si>
    <t>Денежные взыскания (штрафы) за нарушение условий договоров (соглашений) о предоставлении субсидии из федерального бюджета (Иные бюджетные ассигнования)</t>
  </si>
  <si>
    <t>99 9 20590</t>
  </si>
  <si>
    <t>Другие вопросы в области  физической культуры и спорта</t>
  </si>
  <si>
    <t>06 3 01 90019</t>
  </si>
  <si>
    <t>Управление по труду и занятости населения  Белгородской области</t>
  </si>
  <si>
    <t>814</t>
  </si>
  <si>
    <t xml:space="preserve">Государственная программа Белгородской области «Социальная поддержка граждан в Белгородской области на 2014-2020 годы» </t>
  </si>
  <si>
    <t>Подпрограммы «Доступная среда»</t>
  </si>
  <si>
    <t xml:space="preserve">04 5 01 </t>
  </si>
  <si>
    <t>Мероприятия государственной программы «Доступная среда» на 2011- 2020 годы  (Закупка товаров, работ и услуг для обеспечения государственных (муниципальных) нужд)</t>
  </si>
  <si>
    <t xml:space="preserve">Подпрограмма «Содействие занятости населения и социальная поддержка безработных граждан» </t>
  </si>
  <si>
    <t xml:space="preserve">13 1 </t>
  </si>
  <si>
    <t>Основное мероприятие «Активная политика занятости населения»</t>
  </si>
  <si>
    <t xml:space="preserve">13 1 01 </t>
  </si>
  <si>
    <t>Реализация мероприятий активной политики занятости населения (Закупка товаров, работ и услуг для обеспечения государственных (муниципальных) нужд)</t>
  </si>
  <si>
    <t>13 1 01 20910</t>
  </si>
  <si>
    <t>Реализация мероприятий активной политики занятости населения   (Социальное обеспечение и иные выплаты населению)</t>
  </si>
  <si>
    <t>Реализация мероприятий активной политики занятости населения (Иные бюджетные ассигнования)</t>
  </si>
  <si>
    <t>Основное мероприятие «Мероприятия, направленные на повышение уровня занятости женщин, воспитывающих малолетних детей, детей-инвалидов, многодетных женщин»</t>
  </si>
  <si>
    <t xml:space="preserve">13 1 02 </t>
  </si>
  <si>
    <t>Реализация мероприятий, направленных на повышение уровня занятости женщин, воспитывающих малолетних детей, детей-инвалидов, многодетных женщин (Закупка товаров, работ и услуг для обеспечения государственных (муниципальных) нужд)</t>
  </si>
  <si>
    <t>13 1 02 20920</t>
  </si>
  <si>
    <t xml:space="preserve">Реализация мероприятий, направленных на повышение уровня занятости женщин, воспитывающих малолетних детей, детей-инвалидов, многодетных женщин (Предоставление субсидий бюджетным, автономным учреждениям и иным некоммерческим организациям) </t>
  </si>
  <si>
    <t>Реализация мероприятий, направленных на повышение уровня занятости женщин, воспитывающих малолетних детей, детей-инвалидов, многодетных женщин  (Иные бюджетные ассигнования)</t>
  </si>
  <si>
    <t>Основное мероприятие «Дополнительные мероприятия в сфере занятости населения»</t>
  </si>
  <si>
    <t xml:space="preserve">13 1 03 </t>
  </si>
  <si>
    <t xml:space="preserve">Реализация дополнительных мероприятий в сфере занятости населения, направленных на снижение напряженности на рынке труда субъектов Российской Федерации (Предоставление субсидий бюджетным, автономным учреждениям и иным некоммерческим организациям) </t>
  </si>
  <si>
    <t>13 1 03 R4700</t>
  </si>
  <si>
    <t xml:space="preserve">Реализация дополнительных мероприятий в сфере занятости населения, направленных на снижение напряженности на рынке труда субъектов Российской Федерации   (Иные бюджетные ассигнования) </t>
  </si>
  <si>
    <t xml:space="preserve">13 1 05 </t>
  </si>
  <si>
    <t>13 1 05 00590</t>
  </si>
  <si>
    <t>Подпрограмма «Улучшение условий и охраны труда в Белгородской области»</t>
  </si>
  <si>
    <t xml:space="preserve">13 2 </t>
  </si>
  <si>
    <t>Основное мероприятие «Мероприятие, направленное на улучшение условий и охраны труда работодателями области»</t>
  </si>
  <si>
    <t>13 2 01</t>
  </si>
  <si>
    <t>13 2 01 00590</t>
  </si>
  <si>
    <t xml:space="preserve">Мероприятия (Предоставление субсидий бюджетным, автономным учреждениям и иным некоммерческим организациям) </t>
  </si>
  <si>
    <t>13 2 01 29990</t>
  </si>
  <si>
    <t>Основное мероприятие «Субвенции на осуществление полномочий в области охраны труда»</t>
  </si>
  <si>
    <t>13 2 02</t>
  </si>
  <si>
    <t>Субвенции на осуществление полномочий в области охраны труда (Межбюджетные трансферты)</t>
  </si>
  <si>
    <t>13 2 02 71210</t>
  </si>
  <si>
    <t xml:space="preserve">13 3 </t>
  </si>
  <si>
    <t>13 3 01</t>
  </si>
  <si>
    <t>13 3 01 90019</t>
  </si>
  <si>
    <t>Государственная программа Белгородской области «Содействие занятости  населения Белгородской области на 2014-2020 годы»</t>
  </si>
  <si>
    <t>Основное мероприятие «Социальные выплаты безработным гражданам»</t>
  </si>
  <si>
    <t>13 1 04</t>
  </si>
  <si>
    <t>Социальные выплаты безработным гражданам в соответствии с Законом Российской Федерации от 19 апреля 1991 года № 1032-1 «О занятости населения в Российской Федерации» (Межбюджетные трансферты)</t>
  </si>
  <si>
    <t>13 1 04 52900</t>
  </si>
  <si>
    <t xml:space="preserve">Социальное обеспечение населения </t>
  </si>
  <si>
    <t xml:space="preserve">Социальные выплаты безработным гражданам в соответствии с Законом Российской Федерации от 19 апреля 1991 года № 1032-1 «О занятости населения в Российской Федерации» (Социальное обеспечение и иные выплаты населению) </t>
  </si>
  <si>
    <t>Управление архитектуры и градостроительства Белгородской области</t>
  </si>
  <si>
    <t>815</t>
  </si>
  <si>
    <t>Основное мероприятие «Обеспечение деятельности (оказание услуг) государственных учреждений (организаций)</t>
  </si>
  <si>
    <t>Основное мероприятие «Кадровое обеспечение  государственной гражданской и муниципальной  службы»</t>
  </si>
  <si>
    <t>Управление молодежной политики Белгородской области</t>
  </si>
  <si>
    <t>816</t>
  </si>
  <si>
    <t>Основное мероприятие «Создание условий успешной социализации и эффективной самореализации молодежи Белгородской области»</t>
  </si>
  <si>
    <t>15 5 01</t>
  </si>
  <si>
    <t>Обеспечение деятельности (оказание услуг) подведомственных учреждений (организаций)  (Предоставление субсидий бюджетным, автономным учреждениям и иным некоммерческим организациям)</t>
  </si>
  <si>
    <t>15 5 01 00590</t>
  </si>
  <si>
    <t>15 5 01 20550</t>
  </si>
  <si>
    <t>Мероприятия  (Предоставление субсидий бюджетным, автономным учреждениям и иным некоммерческим организациям)</t>
  </si>
  <si>
    <t>Основное мероприятие «Организация и проведение мероприятий, направленных на вовлечение молодежи в предпринимательскую деятельность»»</t>
  </si>
  <si>
    <t>Государственная поддержка молодежного предпринимательства (Закупка товаров, работ и услуг для обеспечения государственных (муниципальных) нужд)</t>
  </si>
  <si>
    <t>15 5 02 R4450</t>
  </si>
  <si>
    <t>Основное мероприятие «Организация  и проведение мероприятий, направленных на вовлечение молодежи в предпринимательскую деятельность»</t>
  </si>
  <si>
    <t>15 5 03</t>
  </si>
  <si>
    <t>Государственная поддержка молодежного предпринимательства   (Закупка товаров, работ и услуг для обеспечения государственных (муниципальных) нужд)</t>
  </si>
  <si>
    <t>15 5 03 54450</t>
  </si>
  <si>
    <t>Государственная поддержка молодежного предпринимательства  (Закупка товаров, работ и услуг для обеспечения государственных (муниципальных) нужд)</t>
  </si>
  <si>
    <t>15 5 03 R4450</t>
  </si>
  <si>
    <t>15 5 02 R5270</t>
  </si>
  <si>
    <t>15 6</t>
  </si>
  <si>
    <t>15 6 01</t>
  </si>
  <si>
    <t>15 6 01 90019</t>
  </si>
  <si>
    <t>Подпрограмма «Патриотическое воспитание граждан Белгородской области</t>
  </si>
  <si>
    <t>15 8</t>
  </si>
  <si>
    <t>Основное мероприятие «Научно-исследовательское и научно-методическое сопровождение патриотического воспитания»</t>
  </si>
  <si>
    <t>15 8 01</t>
  </si>
  <si>
    <t>15 8 01 21020</t>
  </si>
  <si>
    <t>Мероприятия (Закупка товаров, работ и услуг для государственных (муниципальных) нужд)</t>
  </si>
  <si>
    <t>15 8 01 29990</t>
  </si>
  <si>
    <t>15 8 02</t>
  </si>
  <si>
    <t>15 8 02 20550</t>
  </si>
  <si>
    <t>15 8 02 21020</t>
  </si>
  <si>
    <t>15 8 02 29990</t>
  </si>
  <si>
    <t xml:space="preserve">15 8 03 </t>
  </si>
  <si>
    <t>15 8 03 29990</t>
  </si>
  <si>
    <t xml:space="preserve">15 8 04 </t>
  </si>
  <si>
    <t>15 8 04 29990</t>
  </si>
  <si>
    <t>Управление государственного жилищного надзора Белгородской области</t>
  </si>
  <si>
    <t>819</t>
  </si>
  <si>
    <t>Другие вопросы в области жилищно-коммунального хозяйства</t>
  </si>
  <si>
    <t>Управление ветеринарии Белгородской области</t>
  </si>
  <si>
    <t>820</t>
  </si>
  <si>
    <t> 04</t>
  </si>
  <si>
    <t>Основное мероприятие «Обеспечение проведения противоэпизоотических мероприятий в области»</t>
  </si>
  <si>
    <t>11 2 05</t>
  </si>
  <si>
    <t>Обеспечение проведения противоэпизоотических мероприятий (Закупка товаров, работ и услуг для обеспечения государственных (муниципальных) нужд)</t>
  </si>
  <si>
    <t>11 2 05 29940</t>
  </si>
  <si>
    <t>11 2 06</t>
  </si>
  <si>
    <t>11 2 06 00590</t>
  </si>
  <si>
    <t>Основное мероприятие «Социальная поддержка работников, проживающих в сельской местности, по оплате жилищно-коммунальных услуг»</t>
  </si>
  <si>
    <t>11 2 07</t>
  </si>
  <si>
    <t>Социальная поддержка работников, проживающих в сельской местности, по оплате жилищно-коммунальных услуг (Социальное обеспечение и иные выплаты населению)</t>
  </si>
  <si>
    <t>11 2 07 29950</t>
  </si>
  <si>
    <t>Избирательная комиссия Белгородской области</t>
  </si>
  <si>
    <t>821</t>
  </si>
  <si>
    <t>Обеспечение проведения выборов и референдумов</t>
  </si>
  <si>
    <t>Расходы на выплаты по оплате труда членов избирательной комиссии субъекта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</si>
  <si>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99 9 00 00710</t>
  </si>
  <si>
    <t>Проведение выборов высшего должностного лица субъекта Российской Федерации  (Закупка товаров, работ и услуг для обеспечения государственных (муниципальных) нужд)</t>
  </si>
  <si>
    <t>99 9 00 00750</t>
  </si>
  <si>
    <t>Проведение выборов в законодательные (представительные) органы государственной власти субъекта Российской Федерации  (Закупка товаров, работ и услуг для обеспечения государственных (муниципальных) нужд)</t>
  </si>
  <si>
    <t>99 9 00 00770</t>
  </si>
  <si>
    <t>Управление по делам архивов Белгородской области</t>
  </si>
  <si>
    <t>Управление по организационному обеспечению деятельности мировых судей Белгородской области</t>
  </si>
  <si>
    <t>Государственная  программа Белгородской области «Обеспечение безопасности жизнедеятельности населения и территорий Белгородской области на 2014-2020 годы»</t>
  </si>
  <si>
    <t xml:space="preserve">Подпрограмма «Развитие мировой юстиции в Белгородской области» </t>
  </si>
  <si>
    <t>01 5</t>
  </si>
  <si>
    <t>Основное мероприятие «Финансовое обеспечение деятельности аппаратов мировых судей области»</t>
  </si>
  <si>
    <t>01 5 01</t>
  </si>
  <si>
    <t>Обеспечение функций  органов власти Белгородской области, в том числе территориальных органов (Расходы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</si>
  <si>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01 5 01 90019</t>
  </si>
  <si>
    <t>Основное мероприятие «Реализация мероприятий в области деятельности аппаратов мировых судей области»</t>
  </si>
  <si>
    <t>01 5 02</t>
  </si>
  <si>
    <t>Мероприятия (Расходы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</si>
  <si>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01 5 02 29990</t>
  </si>
  <si>
    <t>Комиссия  по государственному регулированию цен и тарифов в Белгородской области</t>
  </si>
  <si>
    <t>Непрограммная часть</t>
  </si>
  <si>
    <t>Непрограммные направления деятельности "Реализация функций органов власти Белгородской области"</t>
  </si>
  <si>
    <t>Департамент внутренней и кадровой политики Белгородской области</t>
  </si>
  <si>
    <t>15 6 02</t>
  </si>
  <si>
    <t>15 6 02 00590</t>
  </si>
  <si>
    <t>15 6 03</t>
  </si>
  <si>
    <t>15 6 03 00310</t>
  </si>
  <si>
    <t>Основное мероприятие «Расходы на ежегодную премию Николая Ивановича Рыжкова «Созидание»</t>
  </si>
  <si>
    <t>15 6 05</t>
  </si>
  <si>
    <t>15 6 05 29990</t>
  </si>
  <si>
    <t>Средства, передаваемые для компенсации расходов, возникших в результате решений, принятых органами власти другого уровня, за счет средств резервного фонда правительства Белгородской области (Межбюджетные трансферты)</t>
  </si>
  <si>
    <t>Государственная программа Белгородской области «Обеспечение населения Белгородской области информацией о приоритетных направлениях региональной политики на 2014-2020 годы»</t>
  </si>
  <si>
    <t>Подпрограмма "Поддержка общественных объединений, некоммерческих организаций и инициатив гражданского общества на территории Белгородской области"</t>
  </si>
  <si>
    <t>07 4</t>
  </si>
  <si>
    <t>Основное мероприятие "Оказание поддержки общественным объединениям и некоммерческим организациям"</t>
  </si>
  <si>
    <t>07 4 01</t>
  </si>
  <si>
    <t>07 4 01 21020</t>
  </si>
  <si>
    <t>Обеспечение деятельности (оказание услуг) государственных учреждений (организаций)  Белгородской области (Предоставление субсидий бюджетным, автономным учреждениям и иным некоммерческим организациям)</t>
  </si>
  <si>
    <t>Государственная программа «Социальная поддержка граждан Белгородской области на 2014-2020 годы»</t>
  </si>
  <si>
    <t xml:space="preserve">Основное мероприятие «Формирование условий для беспрепятственного доступа инвалидов и других маломобильных групп населения к приоритетным объектам и услугам в сфере социальной защиты населения, занятости, здравоохранения, культуры, образования, информации и связи, транспортной и пешеходной инфраструктуры и спорта в Белгородской области» </t>
  </si>
  <si>
    <t>Стипендии (Социальное обеспечение и иные выплаты населению)</t>
  </si>
  <si>
    <t>Стипендии Президента Российской Федерации 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 (Социальное обеспечение и иные выплаты населению)</t>
  </si>
  <si>
    <t>15 2 02 38930</t>
  </si>
  <si>
    <t>15 2 03</t>
  </si>
  <si>
    <t>Меры социальной поддержки педагогических работников государственных  образовательных учреждений, расположенных в сельских населенных пунктах, рабочих поселках (поселках городского типа) (Социальное обеспечение и иные выплаты населению)</t>
  </si>
  <si>
    <t>15 2 03 12220</t>
  </si>
  <si>
    <t>Основное мероприятие «Содействие развитию  профессионального  образования»</t>
  </si>
  <si>
    <t>15 2 04</t>
  </si>
  <si>
    <t>Резервный фонд Правительства области (Предоставление субсидий бюджетным, автономным учреждениям и иным некоммерческим организациям)</t>
  </si>
  <si>
    <t>15 2 04 20550</t>
  </si>
  <si>
    <t>15 2 04 29990</t>
  </si>
  <si>
    <t>Подпрограмма  «Подготовка управленческих кадров для организаций народного хозяйства»</t>
  </si>
  <si>
    <t xml:space="preserve">15 4 </t>
  </si>
  <si>
    <t xml:space="preserve">Основное мероприятие «Подготовка управленческих кадров для организаций  народного хозяйства Российской Федерации» </t>
  </si>
  <si>
    <t xml:space="preserve">15 4 01 </t>
  </si>
  <si>
    <t>15 4 01 50660</t>
  </si>
  <si>
    <t>15 4 01 R0660</t>
  </si>
  <si>
    <t xml:space="preserve">Подпрограмма «Противодействие коррупции» </t>
  </si>
  <si>
    <t xml:space="preserve">15 7 </t>
  </si>
  <si>
    <t xml:space="preserve">Основное мероприятие «Повышение квалификации, профессиональная подготовка и переподготовка кадров» </t>
  </si>
  <si>
    <t xml:space="preserve">15 7 01 </t>
  </si>
  <si>
    <t>15 7 01 21010</t>
  </si>
  <si>
    <t>Высшее образование</t>
  </si>
  <si>
    <t>Пособия и компенсация детям-сиротам и детям, оставшимся без попечения родителей (Социальное обеспечение и иные выплаты населению)</t>
  </si>
  <si>
    <t>15 3</t>
  </si>
  <si>
    <t>15 3 01 29990</t>
  </si>
  <si>
    <t>Государственная программа   Белгородской области «Обеспечение безопасности жизнедеятельности населения территорий Белгородской области на 2014-2020 годы»</t>
  </si>
  <si>
    <t>04 1  02</t>
  </si>
  <si>
    <t>Ежемесячная  адресная материальная поддержка студенческим семьям (матерям одиночкам), имеющим детей  (Социальное обеспечение и иные выплаты населению)</t>
  </si>
  <si>
    <t>04 1 02 12130</t>
  </si>
  <si>
    <t>Подпрограмма «Развитие государственной гражданской и муниципальной службы»</t>
  </si>
  <si>
    <t>15 1 02</t>
  </si>
  <si>
    <t>15 1 02 29990</t>
  </si>
  <si>
    <t xml:space="preserve">15 2 04 </t>
  </si>
  <si>
    <t>Поддержка некоммерческих организаций  (Предоставление субсидий бюджетным, автономным учреждениям и иным некоммерческим организациям)</t>
  </si>
  <si>
    <t>15 2 04 21020</t>
  </si>
  <si>
    <t>Средства массовой информации</t>
  </si>
  <si>
    <t>Телевидение и радиовещание</t>
  </si>
  <si>
    <t>Подпрограмма «Информирование населения Белгородской области о приоритетных направлениях региональной политики в печатных и электронных средствах массовой информации»</t>
  </si>
  <si>
    <t>07 1</t>
  </si>
  <si>
    <t>Основное мероприятие «Поддержка создания и распространения телерадиопрограмм и электронных средств массовых информаций»</t>
  </si>
  <si>
    <t>07 1 01</t>
  </si>
  <si>
    <t>07 1 01 00590</t>
  </si>
  <si>
    <t>Периодическая печать и издательства</t>
  </si>
  <si>
    <t xml:space="preserve">Основное мероприятие «Поддержка печатных средств массовой информации» </t>
  </si>
  <si>
    <t>07 1 02</t>
  </si>
  <si>
    <t>07 1 02 21020</t>
  </si>
  <si>
    <t>Основное мероприятие "Освещение вопросов защиты прав человека и правозащитной деятельности"</t>
  </si>
  <si>
    <t>Другие вопросы в области средств массовой информации</t>
  </si>
  <si>
    <t>Подпрограмма «Открытая власть»</t>
  </si>
  <si>
    <t>07 2</t>
  </si>
  <si>
    <t>07 2 01</t>
  </si>
  <si>
    <t>07 2 01 29990</t>
  </si>
  <si>
    <t>Обеспечение деятельности финансовых, налоговых и таможенных органов и органов финансового (финансово-бюджетного) надзора</t>
  </si>
  <si>
    <t>Расходы на выплаты по оплате труда председателя Контрольно-счетной палаты субъекта Российской Федерации и его заместителя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</si>
  <si>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99 9 00 00810</t>
  </si>
  <si>
    <t>Управление государственного строительного надзора Белгородской области</t>
  </si>
  <si>
    <t>Управление автомобильных дорог  общего пользования и транспорта  Белгородской области</t>
  </si>
  <si>
    <t>14</t>
  </si>
  <si>
    <t xml:space="preserve">01 4 01 </t>
  </si>
  <si>
    <t>Реализация мероприятий по безопасности дорожного движения (Закупка товаров, работ и услуг для обеспечения государственных (муниципальных) нужд)</t>
  </si>
  <si>
    <t>Дорожное хозяйство (дорожные фонды)</t>
  </si>
  <si>
    <t>Государственная программа Белгородской области «Совершенствование и развитие транспортной системы и дорожной сети Белгородской области на 2014-2020 годы»</t>
  </si>
  <si>
    <t>Подпрограмма «Совершенствование и развитие дорожной сети»</t>
  </si>
  <si>
    <t>10 1</t>
  </si>
  <si>
    <t>Основное мероприятие «Содержание и ремонт автомобильных дорог общего пользования регионального значения»</t>
  </si>
  <si>
    <t>10 1 01</t>
  </si>
  <si>
    <t>Содержание и ремонт автомобильных дорог общего пользования регионального значения (Закупка товаров, работ и услуг для обеспечения государственных (муниципальных) нужд)</t>
  </si>
  <si>
    <t>10 1 01 20570</t>
  </si>
  <si>
    <t>Содержание и ремонт автомобильных дорог общего пользования регионального значения (Иные бюджетные ассигнования)</t>
  </si>
  <si>
    <t>Основное мероприятие «Капитальный ремонт автомобильных дорог общего пользования регионального значения»</t>
  </si>
  <si>
    <t>10 1 02</t>
  </si>
  <si>
    <t>Капитальный ремонт автомобильных дорог общего пользования регионального значения (Закупка товаров, работ и услуг для обеспечения государственных (муниципальных) нужд)</t>
  </si>
  <si>
    <t>10 1 02 20580</t>
  </si>
  <si>
    <t>Основное мероприятие «Строительство (реконструкция) автомобильных дорог общего пользования»</t>
  </si>
  <si>
    <t>10 1 03</t>
  </si>
  <si>
    <t>Строительство (реконструкция) автомобильных дорог общего пользования (Закупка товаров, работ и услуг для обеспечения государственных (муниципальных) нужд)</t>
  </si>
  <si>
    <t>10 1 03 40380</t>
  </si>
  <si>
    <t>Строительство (реконструкция) автомобильных дорог общего пользования (Капитальные вложения в объекты государственной (муниципальной) собственности)</t>
  </si>
  <si>
    <t>Строительство (реконструкция) автомобильных дорог общего пользования (Иные бюджетные ассигнования)</t>
  </si>
  <si>
    <t>Финансовое обеспечение дорожной деятельности (Капитальные вложения в объекты государственной (муниципальной) собственности)</t>
  </si>
  <si>
    <t>10 1 03 53900</t>
  </si>
  <si>
    <t>Реализация мероприятий региональных программ в сфере дорожного хозяйства по решениям Правительства Российской Федерации  (Капитальные вложения в объекты государственной (муниципальной) собственности)</t>
  </si>
  <si>
    <t>10 1 03 54200</t>
  </si>
  <si>
    <t>Финансовое обеспечение мероприятий программы «Стимулирование программ развития жилищного строительства субъектов Российской Федерации» федеральной целевой программы «Жилище» на 2015-2020 годы (Капитальные вложения в объекты государственной (муниципальной) собственности)</t>
  </si>
  <si>
    <t>10 1 03 R0210</t>
  </si>
  <si>
    <t>Финансовое обеспечение мероприятий программы «Стимулирование программ развития жилищного строительства субъектов Российской Федерации» федеральной целевой программы «Жилище» на 2015-2020 годы (Иные бюджетные ассигнования)</t>
  </si>
  <si>
    <t>Основное мероприятие «Строительство (реконструкция) межмуниципальных автомобильных дорог, соединяющих населенные пункты, автомобильных дорог в районах массовой жилищной застройки»</t>
  </si>
  <si>
    <t>10 1 04</t>
  </si>
  <si>
    <t>Строительство (реконструкция) межмуниципальных автомобильных дорог, соединяющих населенные пункты, автомобильных дорог в районах массовой жилищной застройки (Закупка товаров, работ и услуг для обеспечения государственных (муниципальных) нужд)</t>
  </si>
  <si>
    <t>10 1 04 40390</t>
  </si>
  <si>
    <t>Строительство (реконструкция) межмуниципальных автомобильных дорог, соединяющих населенные пункты, автомобильных дорог в районах массовой жилищной застройки (Капитальные вложения в объекты государственной (муниципальной) собственности)</t>
  </si>
  <si>
    <t>Строительство (реконструкция) межмуниципальных автомобильных дорог, соединяющих населенные пункты, автомобильных дорог в районах массовой жилищной застройки (Иные бюджетные ассигнования)</t>
  </si>
  <si>
    <t>10 1 04 R0210</t>
  </si>
  <si>
    <t>Основное мероприятие «Субсидии на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капитальный ремонт и ремонт автомобильных дорог общего пользования населенных пунктов,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</si>
  <si>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10 1 05</t>
  </si>
  <si>
    <t>Субсидии на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(Межбюджетные трансферты)</t>
  </si>
  <si>
    <t>10 1 05 72110</t>
  </si>
  <si>
    <t>Субсидии на капитальный ремонт и ремонт автомобильных дорог общего пользования населенных пунктов (Межбюджетные трансферты)</t>
  </si>
  <si>
    <t>10 1 05 72140</t>
  </si>
  <si>
    <t>Субсидии на капитальный ремонт и ремонт дворовых территорий многоквартирных домов, проездов к дворовым территориям многоквартирных домов населенных пунктов (Межбюджетные трансферты)</t>
  </si>
  <si>
    <t>10 1 05 72150</t>
  </si>
  <si>
    <t>Иные межбюджетные трансферты бюджетам муниципальных образований на финансовое обеспечение дорожной деятельности (Межбюджетные трансферты)</t>
  </si>
  <si>
    <t>10 1 05 72160</t>
  </si>
  <si>
    <t xml:space="preserve">10 3 </t>
  </si>
  <si>
    <t>10 3 01</t>
  </si>
  <si>
    <t>10 3 01 90019</t>
  </si>
  <si>
    <t>Основное мероприятие «Мероприятия в части уплаты налога на имущество организаций в отношении автомобильных дорог общего пользования и сооружений, являющихся их неотъемлемой частью»</t>
  </si>
  <si>
    <t>10 3 02</t>
  </si>
  <si>
    <t>Мероприятия в части уплаты налога на имущество организаций в отношении автомобильных дорог общего пользования и сооружений, являющихся их  неотъемлемой частью (Иные бюджетные ассигнования)</t>
  </si>
  <si>
    <t>10 3 02 29910</t>
  </si>
  <si>
    <t>10 3 04</t>
  </si>
  <si>
    <t>10 3 04 00590</t>
  </si>
  <si>
    <t>Субсидии на возмещение расходов по иным непрограммным мероприятиям (Иные бюджетные ассигнования)</t>
  </si>
  <si>
    <t>Государственная инспекция  по надзору за техническим состоянием самоходных машин и других видов техники Белгородской области</t>
  </si>
  <si>
    <t>829</t>
  </si>
  <si>
    <t>Департамент  жилищно-коммунального хозяйства Белгородской области</t>
  </si>
  <si>
    <t>Жилищное хозяйство</t>
  </si>
  <si>
    <t>Подпрограмма  «Стимулирование развития жилищного строительства на территории Белгородской области»</t>
  </si>
  <si>
    <t>Основное мероприятие «Обеспечение мероприятий по переселению граждан из аварийного жилищного фонда»</t>
  </si>
  <si>
    <t>09 1 14</t>
  </si>
  <si>
    <t>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 (Бюджетные инвестиции)</t>
  </si>
  <si>
    <t>09 1 14 09502</t>
  </si>
  <si>
    <t>Обеспечение мероприятий по  переселению граждан из аварийного жилищного фонда за счет средств областного бюджета (Бюджетные инвестиции)</t>
  </si>
  <si>
    <t>09 1 14 09602</t>
  </si>
  <si>
    <t>Обеспечение мероприятий по  переселению граждан из аварийного жилищного фонда за счет средств областного бюджета (Межбюджетные трансферты)</t>
  </si>
  <si>
    <t>Подпрограмма «Энергоснабжение и повышение энергетической эффективности»</t>
  </si>
  <si>
    <t>08 5</t>
  </si>
  <si>
    <t>08 5 02</t>
  </si>
  <si>
    <t>08 5 02 00590</t>
  </si>
  <si>
    <t>99 9 00</t>
  </si>
  <si>
    <t>Резервный фонд Правительства Белгородской области (Капитальные вложение в объекты государственной (муниципальной) собственности)</t>
  </si>
  <si>
    <t xml:space="preserve">09 </t>
  </si>
  <si>
    <t>Основное мероприятие «Субсидии  на организацию наружного освещения населенных пунктов Белгородской области»</t>
  </si>
  <si>
    <t>09 2 02</t>
  </si>
  <si>
    <t>Субсидии  на организацию наружного освещения населенных пунктов Белгородской области (Межбюджетные трансферты)</t>
  </si>
  <si>
    <t>09 2 02 71340</t>
  </si>
  <si>
    <t xml:space="preserve">Основное мероприятие «Субвенции на возмещение расходов по гарантированному перечню услуг по погребению в рамках статьи 12 Федерального закона от 12.01.1996 № 8-ФЗ «О погребении и похоронном деле» </t>
  </si>
  <si>
    <t>09 2 03</t>
  </si>
  <si>
    <t>Субвенции на возмещение расходов по гарантированному перечню услуг по погребению в рамках статьи 12 Федерального закона от 12.01.1996 № 8-ФЗ «О погребении и похоронном деле» (Межбюджетные трансферты)</t>
  </si>
  <si>
    <t>09 2 03 71350</t>
  </si>
  <si>
    <t>Организация и проведение областных конкурсов по благоустройству муниципальных образований области (Закупка товаров, работ и услуг для обеспечения государственных (муниципальных) нужд)</t>
  </si>
  <si>
    <t>Организация и проведение областных конкурсов по благоустройству муниципальных образований области  (Закупка товаров, работ и услуг для обеспечения государственных (муниципальных) нужд)</t>
  </si>
  <si>
    <t>Организация и проведение областных конкурсов по благоустройству муниципальных образований области (Межбюджетные трансферты)</t>
  </si>
  <si>
    <t>09 2 04 71360</t>
  </si>
  <si>
    <t>Основное мероприятие «Приоритетный проект «Формирование комфортной городской среды»</t>
  </si>
  <si>
    <t>09 2 06</t>
  </si>
  <si>
    <t>Поддержка государственных программ субъектов Российской Федерации и муниципальных программ формирования современной городской среды (Иные бюджетные ассигнования)</t>
  </si>
  <si>
    <t>09 2 06 55550</t>
  </si>
  <si>
    <t>Поддержка государственных программ субъектов Российской Федерации и муниципальных программ формирования современной городской среды (Межбюджетные трансферты)</t>
  </si>
  <si>
    <t>09 2 06 R5550</t>
  </si>
  <si>
    <t>Основное мероприятие "Мероприятия по благоустройству дворовых и придворовых территорий многоквартирных домов"</t>
  </si>
  <si>
    <t>09 2 07</t>
  </si>
  <si>
    <t>09 2 07 71380</t>
  </si>
  <si>
    <t>Основное мероприятие "Внедрение автоматизированной информационной системы "Региональный кадастр отходов"</t>
  </si>
  <si>
    <t>09 2 09</t>
  </si>
  <si>
    <t>09 2 09 29990</t>
  </si>
  <si>
    <t>09 2 08</t>
  </si>
  <si>
    <t>Поддержка обустройства мест массового отдыха населения (городских парков) (Межбюджетные трансферты)</t>
  </si>
  <si>
    <t>09 2 08 R5600</t>
  </si>
  <si>
    <t>Управление государственной охраны объектов культурного наследия Белгородской области</t>
  </si>
  <si>
    <t>Культура и кинематография</t>
  </si>
  <si>
    <t>Подпрограмма «Государственная охрана, сохранение и популяризация объектов культурного наследия (памятников истории и культуры)»</t>
  </si>
  <si>
    <t>Основное мероприятие «Осуществление переданных органам государственной власти субъектов Российской Федерации в соответствии с пунктом 1 статьи 9.1 Федерального закона от 25 июня 2002 года № 73-ФЗ «Об объектах культурного наследия (памятниках истории и культуры) народов Российской Федерации» полномочий Российской Федерации в отношении объектов культурного наследия»</t>
  </si>
  <si>
    <t>05 4 01</t>
  </si>
  <si>
    <t>Осуществление переданных органам государственной власти субъектов Российской Федерации в соответствии с пунктом 1 статьи 9.1 Федерального закона от 25 июня 2002 года № 73-ФЗ «Об объектах культурного наследия (памятниках истории и культуры) народов Российской Федерации» полномочий Российской Федерации в отношении объектов культурного наследия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</si>
  <si>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05 4 01 59500</t>
  </si>
  <si>
    <t>Осуществление переданных органам государственной власти субъектов Российской Федерации в соответствии с пунктом 1 статьи 9.1 Федерального закона от 25 июня 2002 года № 73-ФЗ «Об объектах культурного наследия (памятниках истории и культуры) народов Российской Федерации» полномочий Российской Федерации в отношении объектов культурного наследия (Закупка товаров, работ и услуг для обеспечения государственных (муниципальных) нужд)</t>
  </si>
  <si>
    <t xml:space="preserve">05 </t>
  </si>
  <si>
    <t>Основное мероприятие «Государственная охрана объектов культурного наследия Белгородской области»</t>
  </si>
  <si>
    <t>05 4 02</t>
  </si>
  <si>
    <t>Государственная охрана объектов культурного наследия Белгородской области (Закупка товаров, работ и услуг для обеспечения государственных (муниципальных) нужд)</t>
  </si>
  <si>
    <t>05 4 02 21240</t>
  </si>
  <si>
    <t>Основное мероприятие «Популяризация объектов культурного наследия»</t>
  </si>
  <si>
    <t>833</t>
  </si>
  <si>
    <t>05 4 03</t>
  </si>
  <si>
    <t>Популяризация объектов культурного наследия  (Закупка товаров, работ и услуг для государственных (муниципальных) нужд)</t>
  </si>
  <si>
    <t>05 4 03 21120</t>
  </si>
  <si>
    <t>Управление природопользования и охраны окружающей среды Белгородской области</t>
  </si>
  <si>
    <t>Мероприятия  по охране окружающей среды и рациональному природопользованию (Закупка товаров, работ и услуг для обеспечения государственных (муниципальных) нужд)</t>
  </si>
  <si>
    <t>Другие вопросы в области охраны окружающей среды</t>
  </si>
  <si>
    <t>12 6</t>
  </si>
  <si>
    <t>12 6 01</t>
  </si>
  <si>
    <t>12 6 01 90019</t>
  </si>
  <si>
    <t>Основное мероприятие «Субвенции на осуществление отдельных государственных полномочий по рассмотрению дел об административных правонарушениях»</t>
  </si>
  <si>
    <t>12 6 02</t>
  </si>
  <si>
    <t>Субвенции на осуществление отдельных государственных полномочий по рассмотрению дел об административных правонарушениях (Межбюджетные трансферты)</t>
  </si>
  <si>
    <t>12 6 02 71310</t>
  </si>
  <si>
    <t>Обеспечение функций органов власти Белгородской области, в том числе территориальных органов  (Иные бюджетные ассигнования)</t>
  </si>
  <si>
    <t>Управление  записи  актов  гражданского состояния  Белгородской области</t>
  </si>
  <si>
    <t>841</t>
  </si>
  <si>
    <t>Подпрограмма «Обеспечение защиты и реализации прав граждан и организации в сфере государственной регистрации актов гражданского состояния»</t>
  </si>
  <si>
    <t>03 И</t>
  </si>
  <si>
    <t>Основное мероприятие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</si>
  <si>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03 И 01</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</si>
  <si>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</si>
  <si>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03 И 01 59300</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</si>
  <si>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(Закупка товаров, работ и услуг для обеспечения государственных (муниципальных) нужд)</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</si>
  <si>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(Межбюджетные трансферты)</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</si>
  <si>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(Иные бюджетные ассигнования)</t>
  </si>
  <si>
    <t>03 И 02</t>
  </si>
  <si>
    <t>03 И 02 90019</t>
  </si>
  <si>
    <t>03 И 03</t>
  </si>
  <si>
    <t>03 И 03 29990</t>
  </si>
  <si>
    <t>Управление  государственного заказа и  лицензирования   Белгородской области</t>
  </si>
  <si>
    <t>843</t>
  </si>
  <si>
    <t>Управление  лесами Белгородской области</t>
  </si>
  <si>
    <t>852</t>
  </si>
  <si>
    <t>Лесное хозяйство</t>
  </si>
  <si>
    <t xml:space="preserve">Подпрограмма «Развитие лесного хозяйства» </t>
  </si>
  <si>
    <t xml:space="preserve">12 1 </t>
  </si>
  <si>
    <t xml:space="preserve">Основное мероприятие «Обеспечение функций  органов власти Белгородской области, в том числе территориальных органов» </t>
  </si>
  <si>
    <t>12 1 01</t>
  </si>
  <si>
    <t>Обеспечение функций органов власти Белгородской области, в том числе территориальных органов в рамках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</si>
  <si>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12 1 01 90019</t>
  </si>
  <si>
    <t>Обеспечение функций органов власти Белгородской области, в том числе территориальных органов в рамках (Закупка товаров, работ и услуг для обеспечения государственных (муниципальных) нужд)</t>
  </si>
  <si>
    <t>Обеспечение функций органов власти Белгородской области, в том числе территориальных органов в рамках (Иные бюджетные ассигнования)</t>
  </si>
  <si>
    <t>12 1 02</t>
  </si>
  <si>
    <t>12 1 02 00590</t>
  </si>
  <si>
    <t>Основное мероприятие «Осуществление органами государственной власти Российской Федерации отдельных полномочий в области лесных отношений»</t>
  </si>
  <si>
    <t xml:space="preserve">12 1 03 </t>
  </si>
  <si>
    <t>Осуществление отдельных полномочий в области лесных отношений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</si>
  <si>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12 1 03 51290</t>
  </si>
  <si>
    <t>Осуществление отдельных полномочий в области лесных отношений (Закупка товаров, работ и услуг для обеспечения государственных (муниципальных) нужд)</t>
  </si>
  <si>
    <t>Осуществление отдельных полномочий в области лесных отношений (Предоставление субсидий бюджетным, автономным учреждениям и иным некоммерческим организациям)</t>
  </si>
  <si>
    <t>Основное мероприятие «Приобретение специализированной лесопожарной техники и оборудования»</t>
  </si>
  <si>
    <t xml:space="preserve">12 1 04 </t>
  </si>
  <si>
    <t>Приобретение специализированной лесопожарной техники и оборудования (Закупка товаров, работ и услуг для обеспечения государственных (муниципальных) нужд)</t>
  </si>
  <si>
    <t>12 1 04 51310</t>
  </si>
  <si>
    <t>Приобретение специализированной лесопожарной техники и оборудования за счет средств субъекта Российской Федерации (Предоставление субсидий бюджетным, автономным учреждениям и иным некоммерческим организациям)</t>
  </si>
  <si>
    <t>12 1 04 R1310</t>
  </si>
  <si>
    <t>Основное мероприятие «Создание полезащитных полос»</t>
  </si>
  <si>
    <t>12 1 05</t>
  </si>
  <si>
    <t>12 1 05 00590</t>
  </si>
  <si>
    <t>Управление экологической безопасности и надзора за использованием объектов животного мира, водных биологических ресурсов Белгородской области</t>
  </si>
  <si>
    <t>853</t>
  </si>
  <si>
    <t xml:space="preserve">Подпрограмма «Любительское рыболовство и охрана водных биоресурсов»  </t>
  </si>
  <si>
    <t>12 5</t>
  </si>
  <si>
    <t>Основное мероприятие «Организация, регулирование и охрана водных биологических ресурсов на территории Белгородской области»</t>
  </si>
  <si>
    <t>12 5 01</t>
  </si>
  <si>
    <t>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года № 52-ФЗ  «О животном мире» полномочий Российской Федерации в области организации, регулирования и охраны водных биологических ресурсов (Закупка товаров, работ и услуг для обеспечения государственных (муниципальных) нужд)</t>
  </si>
  <si>
    <t>12 5 01 59100</t>
  </si>
  <si>
    <t>Основное мероприятие «Поддержка любительского рыболовства и охрана водных биоресурсов на территории Белгородской области»</t>
  </si>
  <si>
    <t>12 5 02</t>
  </si>
  <si>
    <t>12 5 02 29990</t>
  </si>
  <si>
    <t>Подпрограмма «Сохранение, воспроизводство и использование животного мира»</t>
  </si>
  <si>
    <t>12 4</t>
  </si>
  <si>
    <t>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года № 209-ФЗ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 по федеральному государственному охотничьему надзору, выдаче разрешений на добычу охотничьих ресурсов и заключению охотхозяйственных соглашений</t>
  </si>
  <si>
    <t>12 4 04</t>
  </si>
  <si>
    <t>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года № 209-ФЗ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</si>
  <si>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12 4 04 59700</t>
  </si>
  <si>
    <t>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года № 209-ФЗ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 (Закупка товаров, работ и услуг для обеспечения государственных (муниципальных) нужд)</t>
  </si>
  <si>
    <t>Основное мероприятие «Охрана и использование объектов животного мира на территории Белгородской области (за исключением охотничьих ресурсов и водных биологических ресурсов)»</t>
  </si>
  <si>
    <t>12 4 05</t>
  </si>
  <si>
    <t>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года № 52-ФЗ «О животном мире»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 (Закупка товаров, работ и услуг для обеспечения государственных (муниципальных) нужд)</t>
  </si>
  <si>
    <t>12 4 05 59200</t>
  </si>
  <si>
    <t>03 3 08 56120</t>
  </si>
  <si>
    <t>11 Л 01 60060</t>
  </si>
  <si>
    <t>(тыс. рублей)</t>
  </si>
  <si>
    <t>Ведомственная структура расходов областного бюджета на 2018-2020 годы</t>
  </si>
  <si>
    <t>Реализация мероприятий в области  мелиорации земель сельскохозяйственного назначения  (Закупка товаров, работ и услуг для обеспечения государственных (муниципальных) нужд)</t>
  </si>
  <si>
    <t>Реализация мероприятий в области  мелиорации земель сельскохозяйственного назначения  (Иные бюджетные ассигнования)</t>
  </si>
  <si>
    <t>11 8 01 R5680</t>
  </si>
  <si>
    <t>Реализация мероприятий по устойчивому развитию сельских территорий (Межбюджетные трансферты)</t>
  </si>
  <si>
    <t>11 7 01 R5670</t>
  </si>
  <si>
    <t>Реализация мероприятий по устойчивому развитию сельских территорий (Социальное обеспечение и иные выплаты населению)</t>
  </si>
  <si>
    <t>Мероприятия федеральной целевой программы «Развитие водохозяйственного комплекса Российской Федерации в 2012-2020 годах» (Межбюджетные трансферты)</t>
  </si>
  <si>
    <t>Мероприятия федеральной целевой программы «Развитие водохозяйственного комплекса Российской Федерации в 2012-2020 годах»  (Закупка товаров, работ и услуг для обеспечения государственных (муниципальных) нужд)</t>
  </si>
  <si>
    <t>99 9 00 60520</t>
  </si>
  <si>
    <t>07 1 03</t>
  </si>
  <si>
    <t>07 1 03 29990</t>
  </si>
  <si>
    <t>Государственная программа Белгородской области «Формирование комфортной городской среды на территории Белгородской области на 2018-2022 годы"</t>
  </si>
  <si>
    <t>Подпрограмма "Благоустройство дворовых территорий многоквартирных домов муниципальных образований Белгородской области"</t>
  </si>
  <si>
    <t>Основное мероприятие "Обеспечение проведения мероприятий по благоустройству дворовых территорий поселений Белгородской области в соответствии с едиными требованиями исходя из перечня работ по благоустройству"</t>
  </si>
  <si>
    <t>Подпрограмма "Благоустройство общественных и иных территорий соответствующего функционального назначения муниципальных образований Белгородской области"</t>
  </si>
  <si>
    <t>Основное мероприятие "Обеспечение проведения мероприятий по благоустройству  общественных и иных территорий соответствующего функционального назначения поселений  Белгородской области с едиными требованиями"</t>
  </si>
  <si>
    <t>16 1</t>
  </si>
  <si>
    <t>16 1 01</t>
  </si>
  <si>
    <t>16 1 01 R5550</t>
  </si>
  <si>
    <t>16 2</t>
  </si>
  <si>
    <t>16 2 01</t>
  </si>
  <si>
    <t>16 2 01 R5550</t>
  </si>
  <si>
    <t>15 5 02 29990</t>
  </si>
  <si>
    <t>Мероприятия   (Закупка товаров, работ и услуг для государственных (муниципальных) нужд)</t>
  </si>
  <si>
    <t>15 8 05</t>
  </si>
  <si>
    <t>Основное мероприятие "Информационное обеспечение патриотического воспитания в Белгородской области, создание условий для освещения событий и явлений патриотической направленности для средств массовой информации"</t>
  </si>
  <si>
    <t>15 8 05 29990</t>
  </si>
  <si>
    <t>03 2 04</t>
  </si>
  <si>
    <t>Основное мероприятие "Обеспечение деятельности (оказание услуг) государственных учреждений (организаций), оказывающих первичную медико-санитарную помощь"</t>
  </si>
  <si>
    <t>05 3 04 R4670</t>
  </si>
  <si>
    <t>03 2 04 20591</t>
  </si>
  <si>
    <t>Организация оказания населению первичной медико-санитарной помощи (Предоставление субсидий бюджетным, автономным учреждениям и иным некоммерческим организациям)</t>
  </si>
  <si>
    <t>Физическая культура</t>
  </si>
  <si>
    <t>813</t>
  </si>
  <si>
    <t>Государственная программа "Развитие физической культуры и спорта в Белгородской области на 2014-2020 годы"</t>
  </si>
  <si>
    <t>Подпрограмма "Развитие физической культуры и массового спорта"</t>
  </si>
  <si>
    <t>06 1 01 00590</t>
  </si>
  <si>
    <t>Основное мероприятие "Создание эффективной системы физического воспитания, ориентированной на особенности развития детей и подростков"</t>
  </si>
  <si>
    <t>Финансовое обеспечение мероприятий федеральной целевой программы «Развитие физической культуры и спорта в Российской Федерации на 2016 - 2020 годы»  (Предоставление субсидий бюджетным, автономным учреждениям и иным некоммерческим организациям)</t>
  </si>
  <si>
    <t>Финансовое обеспечение мероприятий федеральной целевой программы «Развитие физической культуры и спорта в Российской Федерации на 2016 - 2020 годы» (Межбюджетные трансферты)</t>
  </si>
  <si>
    <t>04 2 03 20850</t>
  </si>
  <si>
    <t xml:space="preserve">04 2 03 </t>
  </si>
  <si>
    <t>Мероприятие по обеспечению поэтапного доступа социально-ориентированных некоммерческих организаций, осуществляющих деятельность в социальной сфере, к бюджетным средствам, выделяемым на предоставление социальных услуг населению  (Предоставление субсидий бюджетным, автономным учреждениям и иным некоммерческим организациям)</t>
  </si>
  <si>
    <t>Субвенции на осуществление мер социальной защиты отдельных категорий работников учреждений, занятых в секторе социального обслуживания, проживающих и (или) работающих в сельской местности (Межбюджетные трансферты)</t>
  </si>
  <si>
    <t>04 2 01 71690</t>
  </si>
  <si>
    <t>04 3 02 72890</t>
  </si>
  <si>
    <t>Субвенции на вознаграждение, причитающееся приемному родителю (Межбюджетные трансферты)</t>
  </si>
  <si>
    <t>04 2 02 22120</t>
  </si>
  <si>
    <t>Модернизация материально-технической базы организаций социального обслуживания населения (Закупка товаров, работ и услуг для обеспечения государственных (муниципальных) нужд)</t>
  </si>
  <si>
    <t>Основное мероприятие "Мероприятия по вовлечению населения в занятия физической культурой и массовым спортом"</t>
  </si>
  <si>
    <t>Подпрограмма "Обеспечение реализации государственной программы"</t>
  </si>
  <si>
    <t xml:space="preserve">Основное мероприятие «Обеспечение функций органов власти Белгородской области, в том числе территориальных органов» </t>
  </si>
  <si>
    <t>12 6 01 22110</t>
  </si>
  <si>
    <t>Капитальный ремонт объектов государственной собственности Белгородской области  (Предоставление субсидий бюджетным, автономным учреждениям и иным некоммерческим организациям)</t>
  </si>
  <si>
    <t xml:space="preserve">02 5 03 </t>
  </si>
  <si>
    <t>02 5 03 22110</t>
  </si>
  <si>
    <t>Подпрограмма "Государственная политика в сфере образования"</t>
  </si>
  <si>
    <t>Основное мероприятие "Профессиональная подготовка, переподготовка и повышение квалификации"</t>
  </si>
  <si>
    <t>Подпрограмма "Развитие библиотечного дела"</t>
  </si>
  <si>
    <t>05 2 04 22110</t>
  </si>
  <si>
    <t xml:space="preserve">03 3 </t>
  </si>
  <si>
    <t>04 2 02 40370</t>
  </si>
  <si>
    <t>04 2 02 71120</t>
  </si>
  <si>
    <t>04 2 02 72120</t>
  </si>
  <si>
    <t>10 1 04 R5670</t>
  </si>
  <si>
    <t>Основное мероприятие «Совершенствование форм и методов работы по патриотическому воспитанию»</t>
  </si>
  <si>
    <t>Основное мероприятие «Развитие волонтерского движения как важного элемента системы патриотического воспитания молодежи»</t>
  </si>
  <si>
    <t>Приложение 12</t>
  </si>
  <si>
    <t>Субвенции на содержание ребенка в семье опекуна, приемной семье, семейном детском доме (Межбюджетные трансферты)</t>
  </si>
  <si>
    <t>Мероприятия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(Закупка товаров, работ и услуг для обеспечения государственных (муниципальных) нужд)</t>
  </si>
  <si>
    <t>Мероприятия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(Предоставление субсидий бюджетным, автономным учреждениям и иным некоммерческим организациям)</t>
  </si>
  <si>
    <t>Мероприятия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(Межбюджетные трансферты)</t>
  </si>
  <si>
    <t xml:space="preserve">Мероприятия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(Межбюджетные трансферты) </t>
  </si>
  <si>
    <t>Мероприятия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(Закупка товаров, работ и услуг для обеспечения государственных (муниципальных) нужд)</t>
  </si>
  <si>
    <t>Мероприятия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(Межбюджетные трансферты)</t>
  </si>
  <si>
    <t>2018
(1 чтение)</t>
  </si>
  <si>
    <t>Изменения
(+/-)</t>
  </si>
  <si>
    <t>2019
(1 чтение)</t>
  </si>
  <si>
    <t>2020
(1 чтение)</t>
  </si>
  <si>
    <t>Основное мероприятие «Реализация мероприятий в области  мелиорации земель сельскохозяйственного назначения»</t>
  </si>
  <si>
    <t>Основное мероприятие «Реализация мероприятий по устойчивому развитию сельских территорий»</t>
  </si>
  <si>
    <t>05 5 02 R5197</t>
  </si>
  <si>
    <t>05 5 05 R4660</t>
  </si>
  <si>
    <t>Основное мероприятие "Поддержка творческой деятельности государственных и муниципальных театрально-концертных учреждений"</t>
  </si>
  <si>
    <t>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(Межбюджетные трансферты)</t>
  </si>
  <si>
    <t>03 8 03 R3826</t>
  </si>
  <si>
    <t>Реализация отдельных мероприятий государственной программы "Развитие здравоохранения" (на финансовое обеспечение единовременных компенсационных выплат медицинским работникам) (Социальное обеспечение и иные выплаты населению)</t>
  </si>
  <si>
    <t>Реализация отдельных мероприятий государственной программы "Развитие здравоохранения" (на финансовое обеспечение единовременных компенсационных выплат медицинским работникам) (Иные бюджетные ассигнования)</t>
  </si>
  <si>
    <t>13 4</t>
  </si>
  <si>
    <t>13 4 01</t>
  </si>
  <si>
    <t>13 4 01 20930</t>
  </si>
  <si>
    <t>Подпрограмма "Сопровождение инвалидов молодого возраста при трудоустройстве"</t>
  </si>
  <si>
    <t>Основное мероприятие "Организация наставничества инвалидов молодого возраста с частичным возмещением работодателям затрат на оплату труда наставника"</t>
  </si>
  <si>
    <t>Реализация мероприятий, направленных на повышение востребованности на рынке труда инвалидов молодого возраста  (Закупка товаров, работ и услуг для обеспечения государственных (муниципальных) нужд)</t>
  </si>
  <si>
    <t>08 2 03</t>
  </si>
  <si>
    <t>08 2 03 60360</t>
  </si>
  <si>
    <t>09 1 14 71390</t>
  </si>
  <si>
    <t>Поддержка обустройства мест массового отдыха населения (городских парков) (Иные бюджетные ассигнования)</t>
  </si>
  <si>
    <t xml:space="preserve">12 3 </t>
  </si>
  <si>
    <t>12 3 04</t>
  </si>
  <si>
    <t>12 3 04 71410</t>
  </si>
  <si>
    <t>Государственная программа  Белгородской области «Развитие водного и лесного хозяйства Белгородской области, охрана окружающей среды  на 2014-2020 годы»</t>
  </si>
  <si>
    <t>Основное мероприятие "Субсидии на разработку проектно-сметной документации на рекультивацию объектов накопленного вреда окружающей среде"</t>
  </si>
  <si>
    <t>Субсидии на разработку проектно-сметной документации на рекультивацию объектов накопленного вреда окружающей среде (Межбюджетные трансферты)</t>
  </si>
  <si>
    <t>Обеспечение мероприятий по  переселению граждан из аварийного жилищного фонда  (Межбюджетные трансферты)</t>
  </si>
  <si>
    <t>09 2 05 41090</t>
  </si>
  <si>
    <t>Реализация мероприятий по обеспечению населения чистой питьевой водой (Капитальные вложения в объекты государственной (муниципальной) собственности)</t>
  </si>
  <si>
    <t xml:space="preserve">09 1 16 R0210 </t>
  </si>
  <si>
    <t>Мероприятия по стимулированию программ развития жилищного строительства субъектов Российской Федерации (Межбюджетные трансферты)</t>
  </si>
  <si>
    <t>Мероприятия по стимулированию программ развития жилищного строительства субъектов Российской Федерации (Капитальные вложения в объекты государственной (муниципальной) собственности)</t>
  </si>
  <si>
    <t>Основное мероприятие "Обеспечение земельных участков для жилищного строительства дорожной, социальной и инженерной инфраструктурами"</t>
  </si>
  <si>
    <t>Государственная программа  Белгородской области «Обеспечение доступным  и комфортным жильем и коммунальными услугами жителей Белгородской области на 2014-2020 годы»</t>
  </si>
  <si>
    <t>09 1 16 71120</t>
  </si>
  <si>
    <t>17 1</t>
  </si>
  <si>
    <t>17 1 01</t>
  </si>
  <si>
    <t>17 1 01 R5200</t>
  </si>
  <si>
    <t>17 1 01 71120</t>
  </si>
  <si>
    <t>17 1 02</t>
  </si>
  <si>
    <t>17 1 02 22110</t>
  </si>
  <si>
    <t>17 1 02 71120</t>
  </si>
  <si>
    <t>17 1 02 72120</t>
  </si>
  <si>
    <t>Государственная программа Белгородской области "Создание новых мест в общеобразовательных организациях Белгородской области на 2016-2025 годы"</t>
  </si>
  <si>
    <t>Субсидии на софинансирование капитальных вложений (строительства, реконструкции и приобретения объектов недвижимого имущества) в объекты муниципальной собственности (Межбюджетные трансферты)</t>
  </si>
  <si>
    <t>02 3 03 22110</t>
  </si>
  <si>
    <t>02 5 08</t>
  </si>
  <si>
    <t>02 5 08 22110</t>
  </si>
  <si>
    <t>Основное мероприятие "Развитие инфраструктуры системы дополнительного профессионального образования"</t>
  </si>
  <si>
    <t>05 2 04 40370</t>
  </si>
  <si>
    <t>05 4 04 22210</t>
  </si>
  <si>
    <t>03 5 06</t>
  </si>
  <si>
    <t>03 5 06 22110</t>
  </si>
  <si>
    <t>03 5 06 40370</t>
  </si>
  <si>
    <t xml:space="preserve">Основное мероприятие "Развитие инфраструктуры системы здравоохранения" </t>
  </si>
  <si>
    <t xml:space="preserve">Подпрограмма «Охрана здоровья матери и ребенка» </t>
  </si>
  <si>
    <t>03 2 08 40370</t>
  </si>
  <si>
    <t>09 1 05 51760</t>
  </si>
  <si>
    <t>09 1 06 R4970</t>
  </si>
  <si>
    <t>Реализация мероприятий по обеспечению жильем молодых семей (Межбюджетные трансферты)</t>
  </si>
  <si>
    <t>06 1 03 22110</t>
  </si>
  <si>
    <t xml:space="preserve">Субсидии на софинансирование капитальных вложений (строительства, реконструкции и приобретения объектов недвижимого имущества) в объекты муниципальной собственности (Межбюджетные трансферты) </t>
  </si>
  <si>
    <t>Мероприятия по стимулированию программ развития жилищного строительства субъектов Российской Федерации  (Капитальные вложения в объекты государственной (муниципальной) собственности)</t>
  </si>
  <si>
    <t>Основное мероприятие "Развитие инфраструктуры системы общего образования, направленное на ликвидацию двухсменного режима"</t>
  </si>
  <si>
    <t>Основное мероприятие "Создание безопасных условий пребывания детей в общеобразовательных организациях"</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</si>
  <si>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(Социальное обеспечение и иные выплаты населению)</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</si>
  <si>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(Межбюджетные трансферты)</t>
  </si>
  <si>
    <t>06 2 03 71120</t>
  </si>
  <si>
    <t xml:space="preserve">Основное мероприятие «Развитие инфраструктуры спортивных учреждений» </t>
  </si>
  <si>
    <t>Сохранение объектов культурного наследия (памятников истории и культуры) (Предоставление субсидий бюджетным, автономным учреждениям и иным некоммерческим организациям)</t>
  </si>
  <si>
    <t>Основное мероприятие «Сохранение объектов культурного наследия (памятников истории и культуры)»</t>
  </si>
  <si>
    <t>2018 год</t>
  </si>
  <si>
    <t>2019 год</t>
  </si>
  <si>
    <t>2020 год</t>
  </si>
  <si>
    <t>09 1 16 40370</t>
  </si>
  <si>
    <t>Подпрограмма "Обеспечение создания новых мест в общеобразовательных организациях Белгородской области"</t>
  </si>
  <si>
    <t>Субсидии управляющим компаниям на возмещение части затрат на уплату основного долга и процентов по кредитам, полученным в российских кредитных организациях на капитальное  строительство, модернизацию и (или) реконструкцию индустриального (промышленного) парка (Предоставление субсидий бюджетным, автономным учреждениям и иным некоммерческим организациям)</t>
  </si>
  <si>
    <t>Основное мероприятие "Предоставление субсидий управляющим компаниям на возмещение части затрат на уплату основного долга и процентов по кредитам, полученным в российских кредитных организациях на капитальное строительство, модернизацию и (или) реконструкцию индустриального (промышленного) парка"</t>
  </si>
  <si>
    <t>Субвенции  на предоставление гражданам субсидий на оплату  жилого помещения и коммунальных услуг (Межбюджетные трансферты)</t>
  </si>
  <si>
    <t>Повышение продуктивности в молочном скотоводстве (Иные бюджетные ассигнования)</t>
  </si>
  <si>
    <t>Государственная поддержка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(Межбюджетные трансферты)</t>
  </si>
  <si>
    <t>Государственная поддержка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(Предоставление субсидий бюджетным, автономным учреждениям и иным некоммерческим организациям)</t>
  </si>
  <si>
    <t>Иные межбюджетные трансферты на создание и развитие сети многофункциональных  центров предоставления государственных и муниципальных услуг (Межбюджетные трансферты)</t>
  </si>
  <si>
    <t>Пополнение фондов микрофинансовой организации, предназначенных для выдачи займов субъектам предпринимательства с целью реализации инвестиционных проектов по выпуску промышленной продукции (Предоставление субсидий бюджетным, автономным учреждениям и иным некоммерческим организациям)</t>
  </si>
  <si>
    <t>Субсидии на инженерное обустройство микрорайонов массовой застройки индивидуального жилищного строительства Белгородской области, в том числе земельных участков, выданных многодетным семьям (Межбюджетные трансферты)</t>
  </si>
  <si>
    <t>Основное мероприятие "Развитие инфраструктуры системы дополнительного образования"</t>
  </si>
  <si>
    <t>Иные межбюджетные трансферты за счет средств резервного фонда Президента Российской Федерации на капитальный ремонт (Предоставление субсидий бюджетным, автономным учреждениям и иным некоммерческим организациям)</t>
  </si>
  <si>
    <t>Основное мероприятие "Реализация мероприятий модернизации здравоохранения Белгородской области в части укрепления материально-технической базы медицинских учреждений (проектирование, строительство и ввод в эксплуатацию перинатальных центров)"</t>
  </si>
  <si>
    <t>Взнос в уставный капитал акционерного общества «Корпорация «Развитие» (Капитальные вложения в объекты государственной (муниципальной) собственности)</t>
  </si>
  <si>
    <t>Взнос в уставный капитал акционерного общества «Дирекция Юго-Западного района» (Капитальные вложения в объекты государственной (муниципальной) собственности)</t>
  </si>
  <si>
    <t>Реализация отдельных мероприятий государственной программы «Развитие здравоохранения» (на финансовое обеспечение закупок диагностических средств для выявления, определения чувствительности микобактерии туберкулеза и мониторинга лечения лиц, больных туберкулезом с множественной лекарственной устойчивостью возбудителя)  (Закупка товаров, работ и услуг для обеспечения государственных (муниципальных) нужд)</t>
  </si>
  <si>
    <t>Реализация отдельных мероприятий государственной программы «Развитие здравоохранения» (на финансовое обеспечение закупок диагностических средств для выявления, определения чувствительности микобактерии туберкулеза и мониторинга лечения лиц, больных туберкулезом с множественной лекарственной устойчивостью возбудителя) (Закупка товаров, работ и услуг для обеспечения государственных (муниципальных) нужд)</t>
  </si>
  <si>
    <t>Основное мероприятие «Субвенции на финансовое обеспечение оказания отдельным категориям граждан социальной услуги по обеспечению необходимыми лекарственными препаратами, медицинскими изделиями, а также специализированными продуктами лечебного питания для детей-инвалидов»</t>
  </si>
  <si>
    <t>Реализация отдельных мероприятий государственной программы «Развитие здравоохранения»  (на организационные мероприятия, связанные с обеспечением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тканей) (Закупка товаров, работ и услуг для обеспечения государственных (муниципальных) нужд)</t>
  </si>
  <si>
    <t>Иные межбюджетные трансферты на выплату премии Губернатора Белгородской области "За будущее Белгородчины"</t>
  </si>
  <si>
    <t>Основное мероприятие «Развитие национально-региональной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t>
  </si>
  <si>
    <t>Поддержка отрасли культура ( на комплектование книжных фондов библиотек муниципальных образований и государственных библиотек городов Москвы и Санкт-Петербурга) (Межбюджетные трансферты)</t>
  </si>
  <si>
    <t>Субсидия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 (Межбюджетные трансферты)</t>
  </si>
  <si>
    <t>Субсидии на софинансирование капитального ремонта объектов муниципальной собственности» (Межбюджетные трансферты)</t>
  </si>
  <si>
    <t>Основное мероприятие "Обеспечение поэтапного доступа социально-ориентированных некоммерческих организаций, осуществляющих деятельность в социальной сфере, к бюджетным средствам, выделяемым на предоставление социальных услуг населению"</t>
  </si>
  <si>
    <t>Основное мероприятие «Военно-патриотическое воспитание детей и молодежи, развитие шефства воинских частей над образовательными организациями»</t>
  </si>
  <si>
    <t>Мероприятия  государственной программы Российской Федерации «Доступная среда» до 2020 года   (Предоставление субсидий бюджетным, автономным учреждениям и иным некоммерческим организациям)</t>
  </si>
  <si>
    <t>Субсидии на реализацию мероприятий по благоустройству дворовых и придворовых территорий многоквартирных домов (Межбюджетные трансферты)</t>
  </si>
  <si>
    <t>Поддержка государственных программ субъектов Российской Федерации и муниципальных программ формирования современной городской среды" (Межбюджетные трансферты)</t>
  </si>
  <si>
    <t>Основное мероприятие "Содействие обустройству мест массового отдыха населения (городских парков)"</t>
  </si>
  <si>
    <t>Резервный фонд Правительства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</si>
  <si>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Основное мероприятие «Модернизация и техническое перевооружение производственных мощностей промышленных предприятий, направленные на создание и (или) развитие производства новой высокотехнологичной конкурентоспособной продукции, в том числе в соответствии с утвержденными отраслевыми планами импортозамещения»</t>
  </si>
  <si>
    <t>Модернизация и техническое перевооружение производственных мощностей промышленных предприятий, направленные на создание и (или) развитие производства новой высокотехнологичной конкурентоспособной продукции, в том числе в соответствии с утвержденными отраслевыми планами импортозамещения (Иные бюджетные ассигнования)</t>
  </si>
  <si>
    <t>Реализация мероприятий по укреплению единства российской нации и этнокультурному развитию народов России (Закупка товаров, работ и услуг для обеспечения государственных (муниципальных) нужд)</t>
  </si>
  <si>
    <t>Реализация мероприятий по укреплению единства российской нации и этнокультурному развитию народов России (Предоставление субсидий бюджетным, автономным учреждениям и иным некоммерческим организациям)</t>
  </si>
  <si>
    <t>Субсидия на обеспечение развития и укрепления материально-технической базы  домов культуры в населенных пунктах с числом жителей до 50 тысяч человек  (Межбюджетные трансферты)</t>
  </si>
  <si>
    <t>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нормативно-методической базы и поддержки инициативных проектов  (Предоставление субсидий бюджетным, автономным учреждениям и иным некоммерческим организациям)</t>
  </si>
  <si>
    <t>15 2 04 R5340</t>
  </si>
  <si>
    <t>Повышение квалификации, профессиональная подготовка и переподготовка кадров в рамках подпрограммы «Противодействие коррупции» государственной программы Белгородской области «Развитие кадровой политики  Белгородской области  на 2014-2020 годы»  (Закупка товаров, работ и услуг для обеспечения государственных (муниципальных) нужд)</t>
  </si>
  <si>
    <t>Обеспечение мобилизационной готовности экономики (Закупка товаров, работ и услуг для обеспечения государственных (муниципальных) нужд)</t>
  </si>
  <si>
    <t xml:space="preserve">Подпрограмма Белгородской области «Государственная политика в сфере образования» </t>
  </si>
  <si>
    <t>Повышение квалификации, профессиональная подготовка и переподготовка кадров в рамках подпрограммы «Противодействие коррупции» государственной программы Белгородской области «Развитие кадровой политики Белгородской области на 2014-2020 годы» (Закупка товаров, работ и услуг для обеспечения государственных (муниципальных) нужд)</t>
  </si>
  <si>
    <t>99 9 00 20380</t>
  </si>
  <si>
    <t>99 9 00 20390</t>
  </si>
  <si>
    <t>Субвенции бюджетам муниципальных образований на осуществление полномочий Белгородской области по расчету и предоставлению дотаций на выравнивание бюджетной обеспеченности поселений (Межбюджетные трансферты)</t>
  </si>
  <si>
    <t>Повышение квалификации, профессиональная подготовка и переподготовка кадров в рамках подпрограммы «Противодействие коррупции» государственной программы Белгородской области «Развитие кадровой политики Белгородской области  на 2014-2020 годы» (Закупка товаров, работ и услуг для обеспечения государственных (муниципальных) нужд)</t>
  </si>
  <si>
    <t>Обеспечение деятельности (оказание услуг)  государственных  учреждений (организаций) Белгородской области (Закупка товаров, работ и услуг для обеспечения государственных (муниципальных) нужд)</t>
  </si>
  <si>
    <t>Мероприятия по проведению оздоровительной кампании детей  (Закупка товаров, работ и услуг для обеспечения государственных (муниципальных) нужд)</t>
  </si>
  <si>
    <t>Обеспечение мероприятий, связанных с отдыхом и оздоровлениям детей, находящихся в трудной жизненной ситуации  (Закупка товаров, работ и услуг для обеспечения государственных (муниципальных) нужд)</t>
  </si>
  <si>
    <t>Повышение квалификации, профессиональная подготовка и переподготовка кадров (Закупка товаров, работ и услуг для обеспечения государственных (муниципальных) нужд)</t>
  </si>
  <si>
    <t>Подготовка управленческих кадров для организаций народного хозяйства Российской Федерации (Закупка товаров, работ и услуг для обеспечения государственных (муниципальных) нужд)</t>
  </si>
  <si>
    <t>Подготовка управленческих кадров  для организаций  народного хозяйства Российской Федерации (Закупка товаров, работ и услуг для обеспечения государственных (муниципальных) нужд)</t>
  </si>
  <si>
    <t>Мероприятия по осуществлению антинаркотической пропаганды и антинаркотического просвещения  (Закупка товаров, работ и услуг для обеспечения государственных (муниципальных) нужд)</t>
  </si>
  <si>
    <t>Повышение квалификации, профессиональная подготовка и переподготовка кадров в рамках подпрограммы «Противодействие коррупции» государственной программы «Развитие кадровой политики  Белгородской области  на 2014-2020 годы»  (Закупка товаров, работ и услуг для обеспечения государственных (муниципальных) нужд)</t>
  </si>
  <si>
    <t>Обеспечение членов Совета Федерации и их помощников в субъектах Российской Федерации  (Закупка товаров, работ и услуг для обеспечения государственных (муниципальных) нужд)</t>
  </si>
  <si>
    <t>Обеспечение деятельности депутатов Государственной Думы и их помощников в избирательных округах  (Закупка товаров, работ и услуг для обеспечения государственных (муниципальных) нужд)</t>
  </si>
  <si>
    <t>Повышение квалификации, профессиональная подготовка и переподготовка кадров в рамках подпрограммы «Противодействие коррупции» государственной программы Белгородской области «Развитие кадровой политики  Белгородской области  на 2014-2020 годы» (Закупка товаров, работ и услуг для обеспечения государственных (муниципальных) нужд)</t>
  </si>
  <si>
    <t>03 Г 02</t>
  </si>
  <si>
    <t>99 9 00 60510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</si>
  <si>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(Социальное обеспечение и иные выплаты населению)</t>
  </si>
  <si>
    <t>Взнос в уставный капитал акционерного общества "Белгородский водоканал" (Капитальные вложения в объекты государственной (муниципальной) собственности)</t>
  </si>
  <si>
    <t>Основное мероприятие «Проведение детской оздоровительной кампании»</t>
  </si>
  <si>
    <t>Субвенции на проведение оздоровительной кампании детей (Межбюджетные трансферты)</t>
  </si>
  <si>
    <t>Обеспечение функций органов власти Белгородской области, в том числе территориальных органов (Закупка товаров, работ, и услуг для государственных (муниципальных) нужд)</t>
  </si>
  <si>
    <t>Реализация отдельных мероприятий государственной программы «Развитие здравоохранения» (на организационные мероприятия, связанные с обеспечением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тканей) (Закупка товаров, работ и услуг для обеспечения государственных (муниципальных) нужд)</t>
  </si>
  <si>
    <t>Основное мероприятие "Обеспечение деятельности (оказание услуг) государственных учреждений (организаций) Белгородской области"</t>
  </si>
  <si>
    <t>Субвенции на социальную поддержку детей-сирот и детей, оставшихся без попечения родителей, в части оплаты за  содержание  жилых помещений, закрепленных за детьми-сиротами  и капитального ремонта (Межбюджетные трансферты)</t>
  </si>
  <si>
    <t>Осуществление переданных органам государственной власти субъектов Российской Федерации  в соответствии с пунктом 3 статьи 25 Федерального Закона «Об основах системы профилактики безнадзорности и правонарушений несовершеннолетних»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государств-участников Содружества Независимых Государств  несовершеннолетних, самовольно ушедших из семей, детских домов, школ-интернатов, специальных учебно-воспитательных и иных детских учреждений (Предоставление субсидий бюджетным, автономным учреждениям и иным некоммерческим организациям)</t>
  </si>
  <si>
    <t>Государственная поддержка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(Закупка товаров, работ и услуг для обеспечения государственных (муниципальных) нужд)</t>
  </si>
  <si>
    <t>Мероприятия  государственной программы Российской Федерации «Доступная среда» на 2011-2020 годы (Предоставление субсидий бюджетным, автономным учреждениям и иным некоммерческим организациям)</t>
  </si>
  <si>
    <t xml:space="preserve">Мероприятия (Закупка товаров, работ и услуг для обеспечения государственных (муниципальных) нужд) </t>
  </si>
  <si>
    <t>Контрольно-счетная палата Белгородской области</t>
  </si>
  <si>
    <t>Реализация мероприятий по устойчивому развитию сельских территорий (Капитальные вложения в объекты государственной (муниципальной) собственности)</t>
  </si>
  <si>
    <t>Реализация отдельных мероприятий государственной программы «Развитие здравоохранения» (на реализацию мероприятий по профилактике ВИЧ-инфекции и гепатитов B и C, в том числе с привлечением к реализации указанных мероприятий социально-ориентированных некоммерческих организаций)  (Предоставление субсидий бюджетным, автономным учреждениям и иным некоммерческим организациям)</t>
  </si>
  <si>
    <t>Основное мероприятие «Организация и проведение общественно-значимых мероприятий, направленных на популяризацию музейного дела»</t>
  </si>
  <si>
    <t>Основное мероприятие «Организация и проведение общественно-значимых мероприятий и творческих проектов, направленных на популяризацию профессионального искусства»</t>
  </si>
  <si>
    <t>«Об областном бюджете на 2018 год                                     и на плановый период 2019 и 2020 годов»</t>
  </si>
  <si>
    <t>Государственная программа Белгородской области «Совершенствование и развитие транспортной системы и дорожной сети в Белгородской области на 2014-2020 годы»</t>
  </si>
  <si>
    <t>Поддержка отрасли культуры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 (Межбюджетные трансферты)</t>
  </si>
  <si>
    <t>Ежемесячная адресная материальная поддержка студенческим семьям (матерям-одиночкам), имеющим детей  (Социальное обеспечение и иные выплаты населению)</t>
  </si>
  <si>
    <t>Поддержка отрасли культуры (на комплектование книжных фондов библиотек муниципальных образований и государственных библиотек городов Москвы и Санкт-Петербурга) (Межбюджетные трансферты)</t>
  </si>
  <si>
    <t>Поддержка отрасли культуры (на оснащение и содержание сети виртуальных концертных залов) (Предоставление субсидий бюджетным, автономным учреждениям и иным некоммерческим организациям)</t>
  </si>
  <si>
    <t>Поддержка отрасли культуры (на государственную поддержку муниципальных учреждений культуры)  (Социальное обеспечение и иные выплаты населению)</t>
  </si>
  <si>
    <t>Поддержка отрасли культуры (на государственную поддержку лучших работников муниципальных учреждений культуры, находящихся на территориях сельских поселений)  (Социальное обеспечение и иные выплаты населению)</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</si>
</sst>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2" formatCode="_-* #,##0_р_._-;\-* #,##0_р_._-;_-* &quot;-&quot;_р_._-;_-@_-"/>
    <numFmt numFmtId="173" formatCode="_-* #,##0.00_р_._-;\-* #,##0.00_р_._-;_-* &quot;-&quot;??_р_._-;_-@_-"/>
    <numFmt numFmtId="177" formatCode="_-* #,##0.00\ _р_._-;\-* #,##0.00\ _р_._-;_-* &quot;-&quot;??\ _р_._-;_-@_-"/>
    <numFmt numFmtId="178" formatCode="000"/>
    <numFmt numFmtId="179" formatCode="00"/>
    <numFmt numFmtId="180" formatCode="#,##0_р_."/>
  </numFmts>
  <fonts count="45" x14ac:knownFonts="1">
    <font>
      <sz val="10"/>
      <color indexed="8"/>
      <name val="Arial Cyr"/>
      <charset val="204"/>
    </font>
    <font>
      <sz val="10"/>
      <color indexed="8"/>
      <name val="Times New Roman"/>
      <family val="1"/>
      <charset val="204"/>
    </font>
    <font>
      <sz val="12"/>
      <color indexed="8"/>
      <name val="Times New Roman"/>
      <family val="1"/>
      <charset val="204"/>
    </font>
    <font>
      <b/>
      <sz val="12"/>
      <color indexed="8"/>
      <name val="Times New Roman"/>
      <family val="1"/>
      <charset val="204"/>
    </font>
    <font>
      <sz val="14"/>
      <color indexed="8"/>
      <name val="Times New Roman"/>
      <family val="1"/>
      <charset val="204"/>
    </font>
    <font>
      <b/>
      <sz val="14"/>
      <color indexed="8"/>
      <name val="Times New Roman"/>
      <family val="1"/>
      <charset val="204"/>
    </font>
    <font>
      <b/>
      <sz val="12"/>
      <color indexed="10"/>
      <name val="Times New Roman"/>
      <family val="1"/>
      <charset val="204"/>
    </font>
    <font>
      <b/>
      <sz val="10"/>
      <color indexed="8"/>
      <name val="Times New Roman"/>
      <family val="1"/>
      <charset val="204"/>
    </font>
    <font>
      <sz val="11"/>
      <color indexed="8"/>
      <name val="Arial"/>
      <family val="2"/>
      <charset val="204"/>
    </font>
    <font>
      <b/>
      <sz val="11"/>
      <color indexed="8"/>
      <name val="Arial"/>
      <family val="2"/>
      <charset val="204"/>
    </font>
    <font>
      <b/>
      <sz val="12"/>
      <color indexed="8"/>
      <name val="Arial Cyr"/>
      <charset val="204"/>
    </font>
    <font>
      <sz val="12"/>
      <color indexed="8"/>
      <name val="Arial Cyr"/>
      <charset val="204"/>
    </font>
    <font>
      <b/>
      <sz val="16"/>
      <color indexed="8"/>
      <name val="Times New Roman"/>
      <family val="1"/>
      <charset val="204"/>
    </font>
    <font>
      <b/>
      <sz val="11"/>
      <color indexed="8"/>
      <name val="Times New Roman"/>
      <family val="1"/>
      <charset val="204"/>
    </font>
    <font>
      <b/>
      <i/>
      <sz val="12"/>
      <color indexed="8"/>
      <name val="Times New Roman"/>
      <family val="1"/>
      <charset val="204"/>
    </font>
    <font>
      <i/>
      <sz val="12"/>
      <color indexed="8"/>
      <name val="Times New Roman"/>
      <family val="1"/>
      <charset val="204"/>
    </font>
    <font>
      <sz val="11"/>
      <color indexed="8"/>
      <name val="Times New Roman"/>
      <family val="1"/>
      <charset val="204"/>
    </font>
    <font>
      <sz val="11"/>
      <color indexed="10"/>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10"/>
      <name val="Calibri"/>
      <family val="2"/>
      <charset val="204"/>
    </font>
    <font>
      <sz val="10"/>
      <color indexed="8"/>
      <name val="Arial Cyr"/>
      <charset val="204"/>
    </font>
    <font>
      <b/>
      <sz val="15"/>
      <color indexed="62"/>
      <name val="Calibri"/>
      <family val="2"/>
      <charset val="204"/>
    </font>
    <font>
      <b/>
      <sz val="13"/>
      <color indexed="62"/>
      <name val="Calibri"/>
      <family val="2"/>
      <charset val="204"/>
    </font>
    <font>
      <b/>
      <sz val="11"/>
      <color indexed="62"/>
      <name val="Calibri"/>
      <family val="2"/>
      <charset val="204"/>
    </font>
    <font>
      <b/>
      <sz val="11"/>
      <color indexed="8"/>
      <name val="Calibri"/>
      <family val="2"/>
      <charset val="204"/>
    </font>
    <font>
      <b/>
      <sz val="11"/>
      <color indexed="9"/>
      <name val="Calibri"/>
      <family val="2"/>
      <charset val="204"/>
    </font>
    <font>
      <b/>
      <sz val="18"/>
      <color indexed="62"/>
      <name val="Cambria"/>
      <family val="1"/>
      <charset val="204"/>
    </font>
    <font>
      <sz val="11"/>
      <color indexed="19"/>
      <name val="Calibri"/>
      <family val="2"/>
      <charset val="204"/>
    </font>
    <font>
      <sz val="10"/>
      <color indexed="8"/>
      <name val="Arial"/>
      <family val="2"/>
      <charset val="204"/>
    </font>
    <font>
      <sz val="12"/>
      <color indexed="8"/>
      <name val="Times New Roman"/>
      <family val="1"/>
      <charset val="204"/>
    </font>
    <font>
      <u/>
      <sz val="7.5"/>
      <color indexed="20"/>
      <name val="Arial Cyr"/>
      <charset val="204"/>
    </font>
    <font>
      <sz val="11"/>
      <color indexed="20"/>
      <name val="Calibri"/>
      <family val="2"/>
      <charset val="204"/>
    </font>
    <font>
      <i/>
      <sz val="11"/>
      <color indexed="23"/>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2"/>
      <name val="Times New Roman"/>
      <family val="1"/>
      <charset val="204"/>
    </font>
    <font>
      <i/>
      <sz val="11"/>
      <color indexed="8"/>
      <name val="Times New Roman"/>
      <family val="1"/>
      <charset val="204"/>
    </font>
    <font>
      <b/>
      <sz val="11"/>
      <name val="Times New Roman"/>
      <family val="1"/>
      <charset val="204"/>
    </font>
    <font>
      <sz val="11.5"/>
      <color indexed="8"/>
      <name val="Times New Roman"/>
      <family val="1"/>
      <charset val="204"/>
    </font>
    <font>
      <sz val="11"/>
      <name val="Times New Roman"/>
      <family val="1"/>
      <charset val="204"/>
    </font>
    <font>
      <sz val="12"/>
      <color theme="1"/>
      <name val="Times New Roman"/>
      <family val="1"/>
      <charset val="204"/>
    </font>
  </fonts>
  <fills count="16">
    <fill>
      <patternFill patternType="none"/>
    </fill>
    <fill>
      <patternFill patternType="gray125"/>
    </fill>
    <fill>
      <patternFill patternType="solid">
        <fgColor indexed="26"/>
      </patternFill>
    </fill>
    <fill>
      <patternFill patternType="solid">
        <fgColor indexed="27"/>
      </patternFill>
    </fill>
    <fill>
      <patternFill patternType="solid">
        <fgColor indexed="43"/>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65"/>
      </patternFill>
    </fill>
    <fill>
      <patternFill patternType="solid">
        <fgColor indexed="55"/>
      </patternFill>
    </fill>
    <fill>
      <patternFill patternType="solid">
        <fgColor indexed="46"/>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5">
    <xf numFmtId="0" fontId="0" fillId="0" borderId="0"/>
    <xf numFmtId="0" fontId="19" fillId="7" borderId="0"/>
    <xf numFmtId="0" fontId="19" fillId="5" borderId="0"/>
    <xf numFmtId="0" fontId="19" fillId="6" borderId="0"/>
    <xf numFmtId="0" fontId="19" fillId="8" borderId="0"/>
    <xf numFmtId="0" fontId="19" fillId="9" borderId="0"/>
    <xf numFmtId="0" fontId="19" fillId="10" borderId="0"/>
    <xf numFmtId="0" fontId="20" fillId="4" borderId="1"/>
    <xf numFmtId="0" fontId="21" fillId="11" borderId="2"/>
    <xf numFmtId="0" fontId="22" fillId="11" borderId="1"/>
    <xf numFmtId="0" fontId="24" fillId="0" borderId="3"/>
    <xf numFmtId="0" fontId="25" fillId="0" borderId="4"/>
    <xf numFmtId="0" fontId="26" fillId="0" borderId="5"/>
    <xf numFmtId="0" fontId="26" fillId="0" borderId="0"/>
    <xf numFmtId="0" fontId="27" fillId="0" borderId="6"/>
    <xf numFmtId="0" fontId="28" fillId="12" borderId="7"/>
    <xf numFmtId="0" fontId="29" fillId="0" borderId="0"/>
    <xf numFmtId="0" fontId="30" fillId="4" borderId="0"/>
    <xf numFmtId="0" fontId="31" fillId="0" borderId="0"/>
    <xf numFmtId="0" fontId="31" fillId="0" borderId="0"/>
    <xf numFmtId="0" fontId="23" fillId="0" borderId="0"/>
    <xf numFmtId="0" fontId="32" fillId="0" borderId="0"/>
    <xf numFmtId="0" fontId="18" fillId="0" borderId="0"/>
    <xf numFmtId="0" fontId="23" fillId="0" borderId="0"/>
    <xf numFmtId="0" fontId="23" fillId="0" borderId="0"/>
    <xf numFmtId="0" fontId="33" fillId="0" borderId="0">
      <alignment vertical="top"/>
      <protection locked="0"/>
    </xf>
    <xf numFmtId="0" fontId="34" fillId="13" borderId="0"/>
    <xf numFmtId="0" fontId="35" fillId="0" borderId="0"/>
    <xf numFmtId="0" fontId="23" fillId="2" borderId="8"/>
    <xf numFmtId="0" fontId="36" fillId="0" borderId="9"/>
    <xf numFmtId="0" fontId="36" fillId="0" borderId="0"/>
    <xf numFmtId="177" fontId="23" fillId="0" borderId="0"/>
    <xf numFmtId="173" fontId="23" fillId="0" borderId="0"/>
    <xf numFmtId="173" fontId="23" fillId="0" borderId="0"/>
    <xf numFmtId="0" fontId="37" fillId="3" borderId="0"/>
  </cellStyleXfs>
  <cellXfs count="317">
    <xf numFmtId="0" fontId="23" fillId="0" borderId="0" xfId="0" applyFont="1"/>
    <xf numFmtId="0" fontId="2" fillId="0" borderId="0" xfId="0" applyFont="1"/>
    <xf numFmtId="0" fontId="1" fillId="0" borderId="0" xfId="0" applyFont="1" applyProtection="1">
      <protection locked="0"/>
    </xf>
    <xf numFmtId="0" fontId="2" fillId="0" borderId="0" xfId="0" applyFont="1" applyProtection="1">
      <protection locked="0"/>
    </xf>
    <xf numFmtId="3" fontId="3" fillId="0" borderId="10" xfId="0" applyNumberFormat="1" applyFont="1" applyBorder="1" applyAlignment="1">
      <alignment horizontal="right" wrapText="1"/>
    </xf>
    <xf numFmtId="3" fontId="2" fillId="0" borderId="10" xfId="0" applyNumberFormat="1" applyFont="1" applyBorder="1" applyAlignment="1">
      <alignment horizontal="right" wrapText="1"/>
    </xf>
    <xf numFmtId="3" fontId="3" fillId="0" borderId="11" xfId="0" applyNumberFormat="1" applyFont="1" applyBorder="1" applyAlignment="1">
      <alignment horizontal="right" wrapText="1"/>
    </xf>
    <xf numFmtId="3" fontId="3" fillId="0" borderId="11" xfId="0" applyNumberFormat="1" applyFont="1" applyBorder="1" applyAlignment="1">
      <alignment horizontal="right"/>
    </xf>
    <xf numFmtId="3" fontId="3" fillId="0" borderId="10" xfId="0" applyNumberFormat="1" applyFont="1" applyBorder="1" applyAlignment="1">
      <alignment horizontal="right"/>
    </xf>
    <xf numFmtId="3" fontId="2" fillId="0" borderId="10" xfId="0" applyNumberFormat="1" applyFont="1" applyBorder="1" applyAlignment="1">
      <alignment horizontal="right"/>
    </xf>
    <xf numFmtId="0" fontId="1" fillId="0" borderId="0" xfId="0" applyFont="1"/>
    <xf numFmtId="0" fontId="7" fillId="0" borderId="0" xfId="0" applyFont="1"/>
    <xf numFmtId="1" fontId="8" fillId="0" borderId="0" xfId="0" applyNumberFormat="1" applyFont="1" applyAlignment="1">
      <alignment vertical="center"/>
    </xf>
    <xf numFmtId="1" fontId="9" fillId="0" borderId="0" xfId="0" applyNumberFormat="1" applyFont="1" applyAlignment="1">
      <alignment vertical="center"/>
    </xf>
    <xf numFmtId="0" fontId="7" fillId="0" borderId="0" xfId="0" applyFont="1" applyProtection="1">
      <protection locked="0"/>
    </xf>
    <xf numFmtId="180" fontId="3" fillId="0" borderId="10" xfId="0" applyNumberFormat="1" applyFont="1" applyBorder="1" applyAlignment="1">
      <alignment horizontal="right" wrapText="1"/>
    </xf>
    <xf numFmtId="49" fontId="3" fillId="0" borderId="0" xfId="0" applyNumberFormat="1" applyFont="1" applyAlignment="1">
      <alignment horizontal="center" wrapText="1"/>
    </xf>
    <xf numFmtId="49" fontId="3" fillId="0" borderId="0" xfId="0" quotePrefix="1" applyNumberFormat="1" applyFont="1" applyAlignment="1">
      <alignment horizontal="center" wrapText="1"/>
    </xf>
    <xf numFmtId="179" fontId="3" fillId="0" borderId="0" xfId="0" applyNumberFormat="1" applyFont="1" applyAlignment="1">
      <alignment horizontal="center" wrapText="1"/>
    </xf>
    <xf numFmtId="0" fontId="3" fillId="0" borderId="0" xfId="0" applyFont="1" applyAlignment="1">
      <alignment horizontal="center" wrapText="1"/>
    </xf>
    <xf numFmtId="0" fontId="3" fillId="0" borderId="0" xfId="0" quotePrefix="1" applyFont="1" applyAlignment="1">
      <alignment horizontal="center" wrapText="1"/>
    </xf>
    <xf numFmtId="0" fontId="2" fillId="0" borderId="0" xfId="0" applyFont="1" applyAlignment="1">
      <alignment horizontal="center" wrapText="1"/>
    </xf>
    <xf numFmtId="0" fontId="2" fillId="0" borderId="0" xfId="0" quotePrefix="1" applyFont="1" applyAlignment="1">
      <alignment horizontal="center" wrapText="1"/>
    </xf>
    <xf numFmtId="49" fontId="2" fillId="0" borderId="0" xfId="0" applyNumberFormat="1" applyFont="1" applyAlignment="1">
      <alignment horizontal="center" wrapText="1"/>
    </xf>
    <xf numFmtId="49" fontId="2" fillId="0" borderId="0" xfId="0" quotePrefix="1" applyNumberFormat="1" applyFont="1" applyAlignment="1">
      <alignment horizontal="center" wrapText="1"/>
    </xf>
    <xf numFmtId="178" fontId="2" fillId="0" borderId="0" xfId="0" applyNumberFormat="1" applyFont="1" applyAlignment="1">
      <alignment horizontal="center" wrapText="1"/>
    </xf>
    <xf numFmtId="178" fontId="2" fillId="0" borderId="0" xfId="0" quotePrefix="1" applyNumberFormat="1" applyFont="1" applyAlignment="1">
      <alignment horizontal="center" wrapText="1"/>
    </xf>
    <xf numFmtId="0" fontId="2" fillId="0" borderId="12" xfId="0" applyFont="1" applyBorder="1" applyAlignment="1">
      <alignment horizontal="center" wrapText="1"/>
    </xf>
    <xf numFmtId="0" fontId="3" fillId="0" borderId="12" xfId="0" applyFont="1" applyBorder="1" applyAlignment="1">
      <alignment horizontal="center" wrapText="1"/>
    </xf>
    <xf numFmtId="178" fontId="3" fillId="0" borderId="0" xfId="0" applyNumberFormat="1" applyFont="1" applyAlignment="1">
      <alignment horizontal="center" wrapText="1"/>
    </xf>
    <xf numFmtId="179" fontId="2" fillId="0" borderId="0" xfId="0" applyNumberFormat="1" applyFont="1" applyAlignment="1">
      <alignment horizontal="center" wrapText="1"/>
    </xf>
    <xf numFmtId="179" fontId="2" fillId="0" borderId="0" xfId="0" quotePrefix="1" applyNumberFormat="1" applyFont="1" applyAlignment="1">
      <alignment horizontal="center" wrapText="1"/>
    </xf>
    <xf numFmtId="0" fontId="2" fillId="0" borderId="0" xfId="0" applyFont="1" applyAlignment="1" applyProtection="1">
      <alignment horizontal="center" wrapText="1"/>
      <protection locked="0"/>
    </xf>
    <xf numFmtId="49" fontId="3" fillId="0" borderId="0" xfId="0" applyNumberFormat="1" applyFont="1" applyAlignment="1">
      <alignment horizontal="center"/>
    </xf>
    <xf numFmtId="49" fontId="3" fillId="0" borderId="0" xfId="0" quotePrefix="1" applyNumberFormat="1" applyFont="1" applyAlignment="1">
      <alignment horizontal="center"/>
    </xf>
    <xf numFmtId="0" fontId="3" fillId="0" borderId="0" xfId="0" applyFont="1" applyAlignment="1">
      <alignment horizontal="center"/>
    </xf>
    <xf numFmtId="180" fontId="2" fillId="0" borderId="10" xfId="0" applyNumberFormat="1" applyFont="1" applyBorder="1" applyAlignment="1">
      <alignment horizontal="right" wrapText="1"/>
    </xf>
    <xf numFmtId="3" fontId="3" fillId="0" borderId="11" xfId="0" applyNumberFormat="1" applyFont="1" applyBorder="1" applyAlignment="1" applyProtection="1">
      <alignment horizontal="right"/>
      <protection locked="0"/>
    </xf>
    <xf numFmtId="3" fontId="3" fillId="0" borderId="10" xfId="0" applyNumberFormat="1" applyFont="1" applyBorder="1" applyAlignment="1" applyProtection="1">
      <alignment horizontal="right"/>
      <protection locked="0"/>
    </xf>
    <xf numFmtId="0" fontId="2" fillId="0" borderId="0" xfId="0" applyFont="1" applyAlignment="1" applyProtection="1">
      <alignment horizontal="center"/>
      <protection locked="0"/>
    </xf>
    <xf numFmtId="3" fontId="3" fillId="0" borderId="12" xfId="0" applyNumberFormat="1" applyFont="1" applyBorder="1" applyAlignment="1">
      <alignment horizontal="center"/>
    </xf>
    <xf numFmtId="49" fontId="2" fillId="0" borderId="0" xfId="24" applyNumberFormat="1" applyFont="1" applyAlignment="1">
      <alignment horizontal="center"/>
    </xf>
    <xf numFmtId="49" fontId="2" fillId="0" borderId="0" xfId="24" quotePrefix="1" applyNumberFormat="1" applyFont="1" applyAlignment="1">
      <alignment horizontal="center"/>
    </xf>
    <xf numFmtId="3" fontId="2" fillId="0" borderId="10" xfId="18" applyNumberFormat="1" applyFont="1" applyBorder="1" applyAlignment="1">
      <alignment horizontal="right" wrapText="1"/>
    </xf>
    <xf numFmtId="3" fontId="3" fillId="0" borderId="10" xfId="18" applyNumberFormat="1" applyFont="1" applyBorder="1" applyAlignment="1">
      <alignment horizontal="right" wrapText="1"/>
    </xf>
    <xf numFmtId="3" fontId="2" fillId="0" borderId="10" xfId="23" applyNumberFormat="1" applyFont="1" applyBorder="1" applyAlignment="1">
      <alignment horizontal="right"/>
    </xf>
    <xf numFmtId="49" fontId="3" fillId="0" borderId="0" xfId="18" applyNumberFormat="1" applyFont="1" applyAlignment="1">
      <alignment horizontal="center" wrapText="1"/>
    </xf>
    <xf numFmtId="49" fontId="3" fillId="0" borderId="0" xfId="18" quotePrefix="1" applyNumberFormat="1" applyFont="1" applyAlignment="1">
      <alignment horizontal="center" wrapText="1"/>
    </xf>
    <xf numFmtId="49" fontId="6" fillId="0" borderId="0" xfId="18" applyNumberFormat="1" applyFont="1" applyAlignment="1">
      <alignment horizontal="center" wrapText="1"/>
    </xf>
    <xf numFmtId="1" fontId="3" fillId="0" borderId="0" xfId="18" applyNumberFormat="1" applyFont="1" applyAlignment="1">
      <alignment horizontal="center" wrapText="1"/>
    </xf>
    <xf numFmtId="1" fontId="3" fillId="0" borderId="0" xfId="18" quotePrefix="1" applyNumberFormat="1" applyFont="1" applyAlignment="1">
      <alignment horizontal="center" wrapText="1"/>
    </xf>
    <xf numFmtId="49" fontId="2" fillId="0" borderId="0" xfId="18" applyNumberFormat="1" applyFont="1" applyAlignment="1">
      <alignment horizontal="center" wrapText="1"/>
    </xf>
    <xf numFmtId="49" fontId="2" fillId="0" borderId="0" xfId="18" quotePrefix="1" applyNumberFormat="1" applyFont="1" applyAlignment="1">
      <alignment horizontal="center" wrapText="1"/>
    </xf>
    <xf numFmtId="1" fontId="2" fillId="0" borderId="0" xfId="18" applyNumberFormat="1" applyFont="1" applyAlignment="1">
      <alignment horizontal="center" wrapText="1"/>
    </xf>
    <xf numFmtId="1" fontId="2" fillId="0" borderId="0" xfId="18" quotePrefix="1" applyNumberFormat="1" applyFont="1" applyAlignment="1">
      <alignment horizontal="center" wrapText="1"/>
    </xf>
    <xf numFmtId="0" fontId="2" fillId="0" borderId="0" xfId="23" applyFont="1" applyAlignment="1">
      <alignment horizontal="center" wrapText="1"/>
    </xf>
    <xf numFmtId="0" fontId="2" fillId="0" borderId="0" xfId="23" quotePrefix="1" applyFont="1" applyAlignment="1">
      <alignment horizontal="center" wrapText="1"/>
    </xf>
    <xf numFmtId="49" fontId="2" fillId="0" borderId="0" xfId="23" quotePrefix="1" applyNumberFormat="1" applyFont="1" applyAlignment="1">
      <alignment horizontal="center" wrapText="1"/>
    </xf>
    <xf numFmtId="0" fontId="2" fillId="0" borderId="0" xfId="0" applyFont="1" applyAlignment="1">
      <alignment horizontal="center"/>
    </xf>
    <xf numFmtId="0" fontId="2" fillId="0" borderId="0" xfId="0" quotePrefix="1" applyFont="1" applyAlignment="1">
      <alignment horizontal="center"/>
    </xf>
    <xf numFmtId="49" fontId="2" fillId="0" borderId="0" xfId="0" applyNumberFormat="1" applyFont="1" applyAlignment="1">
      <alignment horizontal="center"/>
    </xf>
    <xf numFmtId="49" fontId="2" fillId="0" borderId="0" xfId="0" quotePrefix="1" applyNumberFormat="1" applyFont="1" applyAlignment="1">
      <alignment horizontal="center"/>
    </xf>
    <xf numFmtId="3" fontId="2" fillId="0" borderId="0" xfId="18" applyNumberFormat="1" applyFont="1" applyAlignment="1">
      <alignment horizontal="center" wrapText="1"/>
    </xf>
    <xf numFmtId="1" fontId="2" fillId="0" borderId="0" xfId="0" quotePrefix="1" applyNumberFormat="1" applyFont="1" applyAlignment="1">
      <alignment horizontal="center" wrapText="1"/>
    </xf>
    <xf numFmtId="0" fontId="10" fillId="0" borderId="0" xfId="0" applyFont="1" applyAlignment="1">
      <alignment horizontal="center"/>
    </xf>
    <xf numFmtId="1" fontId="3" fillId="0" borderId="0" xfId="0" applyNumberFormat="1" applyFont="1" applyAlignment="1">
      <alignment horizontal="center" wrapText="1"/>
    </xf>
    <xf numFmtId="1" fontId="3" fillId="0" borderId="0" xfId="0" quotePrefix="1" applyNumberFormat="1" applyFont="1" applyAlignment="1">
      <alignment horizontal="center" wrapText="1"/>
    </xf>
    <xf numFmtId="0" fontId="11" fillId="0" borderId="0" xfId="0" applyFont="1" applyAlignment="1">
      <alignment horizontal="center"/>
    </xf>
    <xf numFmtId="49" fontId="3" fillId="0" borderId="0" xfId="24" applyNumberFormat="1" applyFont="1" applyAlignment="1">
      <alignment horizontal="center"/>
    </xf>
    <xf numFmtId="49" fontId="3" fillId="0" borderId="0" xfId="24" quotePrefix="1" applyNumberFormat="1" applyFont="1" applyAlignment="1">
      <alignment horizontal="center"/>
    </xf>
    <xf numFmtId="3" fontId="2" fillId="0" borderId="13" xfId="18" applyNumberFormat="1" applyFont="1" applyBorder="1" applyAlignment="1">
      <alignment horizontal="right" wrapText="1"/>
    </xf>
    <xf numFmtId="49" fontId="2" fillId="0" borderId="14" xfId="18" quotePrefix="1" applyNumberFormat="1" applyFont="1" applyBorder="1" applyAlignment="1">
      <alignment horizontal="center" wrapText="1"/>
    </xf>
    <xf numFmtId="49" fontId="3" fillId="0" borderId="0" xfId="23" applyNumberFormat="1" applyFont="1" applyAlignment="1">
      <alignment horizontal="center" wrapText="1"/>
    </xf>
    <xf numFmtId="49" fontId="3" fillId="0" borderId="0" xfId="23" quotePrefix="1" applyNumberFormat="1" applyFont="1" applyAlignment="1">
      <alignment horizontal="center" wrapText="1"/>
    </xf>
    <xf numFmtId="0" fontId="1" fillId="0" borderId="0" xfId="0" applyFont="1" applyAlignment="1" applyProtection="1">
      <alignment horizontal="center"/>
      <protection locked="0"/>
    </xf>
    <xf numFmtId="49" fontId="3" fillId="0" borderId="15" xfId="0" applyNumberFormat="1" applyFont="1" applyBorder="1" applyAlignment="1">
      <alignment horizontal="center"/>
    </xf>
    <xf numFmtId="49" fontId="3" fillId="0" borderId="15" xfId="0" quotePrefix="1" applyNumberFormat="1" applyFont="1" applyBorder="1" applyAlignment="1">
      <alignment horizontal="center"/>
    </xf>
    <xf numFmtId="3" fontId="3" fillId="0" borderId="0" xfId="0" applyNumberFormat="1" applyFont="1" applyAlignment="1">
      <alignment horizontal="center"/>
    </xf>
    <xf numFmtId="3" fontId="3" fillId="0" borderId="0" xfId="0" quotePrefix="1" applyNumberFormat="1" applyFont="1" applyAlignment="1">
      <alignment horizontal="center"/>
    </xf>
    <xf numFmtId="3" fontId="2" fillId="0" borderId="0" xfId="0" applyNumberFormat="1" applyFont="1" applyAlignment="1">
      <alignment horizontal="center"/>
    </xf>
    <xf numFmtId="3" fontId="2" fillId="0" borderId="0" xfId="0" quotePrefix="1" applyNumberFormat="1" applyFont="1" applyAlignment="1">
      <alignment horizontal="center"/>
    </xf>
    <xf numFmtId="3" fontId="2" fillId="0" borderId="14" xfId="0" quotePrefix="1" applyNumberFormat="1" applyFont="1" applyBorder="1" applyAlignment="1">
      <alignment horizontal="center"/>
    </xf>
    <xf numFmtId="0" fontId="1" fillId="0" borderId="14" xfId="0" applyFont="1" applyBorder="1" applyAlignment="1" applyProtection="1">
      <alignment horizontal="center"/>
      <protection locked="0"/>
    </xf>
    <xf numFmtId="0" fontId="1" fillId="0" borderId="16" xfId="0" applyFont="1" applyBorder="1" applyAlignment="1" applyProtection="1">
      <alignment horizontal="right"/>
      <protection locked="0"/>
    </xf>
    <xf numFmtId="179" fontId="2" fillId="0" borderId="0" xfId="0" applyNumberFormat="1" applyFont="1" applyAlignment="1">
      <alignment horizontal="left" wrapText="1"/>
    </xf>
    <xf numFmtId="179" fontId="2" fillId="0" borderId="0" xfId="0" quotePrefix="1" applyNumberFormat="1" applyFont="1" applyAlignment="1">
      <alignment horizontal="left" wrapText="1"/>
    </xf>
    <xf numFmtId="49" fontId="2" fillId="0" borderId="0" xfId="0" applyNumberFormat="1" applyFont="1" applyAlignment="1">
      <alignment horizontal="left" wrapText="1"/>
    </xf>
    <xf numFmtId="49" fontId="2" fillId="0" borderId="0" xfId="0" quotePrefix="1" applyNumberFormat="1" applyFont="1" applyAlignment="1">
      <alignment horizontal="left" wrapText="1"/>
    </xf>
    <xf numFmtId="0" fontId="2" fillId="0" borderId="0" xfId="0" applyFont="1" applyAlignment="1">
      <alignment horizontal="left" wrapText="1"/>
    </xf>
    <xf numFmtId="0" fontId="2" fillId="0" borderId="0" xfId="0" quotePrefix="1" applyFont="1" applyAlignment="1">
      <alignment horizontal="left" wrapText="1"/>
    </xf>
    <xf numFmtId="0" fontId="2" fillId="0" borderId="0" xfId="0" applyFont="1" applyAlignment="1">
      <alignment horizontal="left"/>
    </xf>
    <xf numFmtId="0" fontId="2" fillId="0" borderId="0" xfId="0" quotePrefix="1" applyFont="1" applyAlignment="1">
      <alignment horizontal="left"/>
    </xf>
    <xf numFmtId="49" fontId="2" fillId="0" borderId="0" xfId="0" applyNumberFormat="1" applyFont="1" applyAlignment="1">
      <alignment horizontal="left"/>
    </xf>
    <xf numFmtId="49" fontId="2" fillId="0" borderId="0" xfId="0" quotePrefix="1" applyNumberFormat="1" applyFont="1" applyAlignment="1">
      <alignment horizontal="left"/>
    </xf>
    <xf numFmtId="0" fontId="2" fillId="0" borderId="0" xfId="0" applyFont="1" applyAlignment="1" applyProtection="1">
      <alignment horizontal="left" wrapText="1"/>
      <protection locked="0"/>
    </xf>
    <xf numFmtId="0" fontId="2" fillId="0" borderId="0" xfId="0" quotePrefix="1" applyFont="1" applyAlignment="1" applyProtection="1">
      <alignment horizontal="left" wrapText="1"/>
      <protection locked="0"/>
    </xf>
    <xf numFmtId="1" fontId="2" fillId="0" borderId="0" xfId="0" applyNumberFormat="1" applyFont="1" applyAlignment="1">
      <alignment horizontal="left" wrapText="1"/>
    </xf>
    <xf numFmtId="1" fontId="2" fillId="0" borderId="0" xfId="0" quotePrefix="1" applyNumberFormat="1" applyFont="1" applyAlignment="1">
      <alignment horizontal="left" wrapText="1"/>
    </xf>
    <xf numFmtId="1" fontId="2" fillId="0" borderId="0" xfId="18" applyNumberFormat="1" applyFont="1" applyAlignment="1">
      <alignment horizontal="left" wrapText="1"/>
    </xf>
    <xf numFmtId="1" fontId="2" fillId="0" borderId="0" xfId="18" quotePrefix="1" applyNumberFormat="1" applyFont="1" applyAlignment="1">
      <alignment horizontal="left" wrapText="1"/>
    </xf>
    <xf numFmtId="49" fontId="2" fillId="0" borderId="0" xfId="22" applyNumberFormat="1" applyFont="1" applyAlignment="1">
      <alignment horizontal="left" wrapText="1"/>
    </xf>
    <xf numFmtId="49" fontId="2" fillId="0" borderId="0" xfId="22" quotePrefix="1" applyNumberFormat="1" applyFont="1" applyAlignment="1">
      <alignment horizontal="left" wrapText="1"/>
    </xf>
    <xf numFmtId="0" fontId="3" fillId="0" borderId="0" xfId="0" applyFont="1" applyAlignment="1">
      <alignment horizontal="left"/>
    </xf>
    <xf numFmtId="172" fontId="3" fillId="0" borderId="10" xfId="31" applyNumberFormat="1" applyFont="1" applyBorder="1" applyAlignment="1">
      <alignment horizontal="right" wrapText="1"/>
    </xf>
    <xf numFmtId="0" fontId="3" fillId="0" borderId="0" xfId="0" applyFont="1" applyAlignment="1">
      <alignment horizontal="left" wrapText="1"/>
    </xf>
    <xf numFmtId="49" fontId="3" fillId="0" borderId="0" xfId="22" applyNumberFormat="1" applyFont="1" applyAlignment="1">
      <alignment horizontal="left" wrapText="1"/>
    </xf>
    <xf numFmtId="49" fontId="3" fillId="0" borderId="0" xfId="22" applyNumberFormat="1" applyFont="1" applyAlignment="1">
      <alignment horizontal="center" wrapText="1"/>
    </xf>
    <xf numFmtId="0" fontId="2" fillId="0" borderId="0" xfId="23" applyFont="1" applyAlignment="1">
      <alignment horizontal="left" wrapText="1"/>
    </xf>
    <xf numFmtId="0" fontId="2" fillId="0" borderId="0" xfId="23" quotePrefix="1" applyFont="1" applyAlignment="1">
      <alignment horizontal="left" wrapText="1"/>
    </xf>
    <xf numFmtId="49" fontId="2" fillId="0" borderId="0" xfId="23" quotePrefix="1" applyNumberFormat="1" applyFont="1" applyAlignment="1">
      <alignment horizontal="left" wrapText="1"/>
    </xf>
    <xf numFmtId="0" fontId="2" fillId="0" borderId="0" xfId="18" applyFont="1" applyAlignment="1">
      <alignment horizontal="left" wrapText="1"/>
    </xf>
    <xf numFmtId="0" fontId="2" fillId="0" borderId="0" xfId="18" quotePrefix="1" applyFont="1" applyAlignment="1">
      <alignment horizontal="left" wrapText="1"/>
    </xf>
    <xf numFmtId="49" fontId="3" fillId="0" borderId="0" xfId="0" applyNumberFormat="1" applyFont="1" applyAlignment="1">
      <alignment horizontal="left"/>
    </xf>
    <xf numFmtId="49" fontId="2" fillId="0" borderId="0" xfId="18" applyNumberFormat="1" applyFont="1" applyAlignment="1">
      <alignment horizontal="left" wrapText="1"/>
    </xf>
    <xf numFmtId="49" fontId="2" fillId="0" borderId="0" xfId="18" quotePrefix="1" applyNumberFormat="1" applyFont="1" applyAlignment="1">
      <alignment horizontal="left" wrapText="1"/>
    </xf>
    <xf numFmtId="49" fontId="2" fillId="0" borderId="0" xfId="0" quotePrefix="1" applyNumberFormat="1" applyFont="1"/>
    <xf numFmtId="0" fontId="2" fillId="0" borderId="0" xfId="0" quotePrefix="1" applyFont="1" applyAlignment="1">
      <alignment wrapText="1"/>
    </xf>
    <xf numFmtId="0" fontId="3" fillId="0" borderId="0" xfId="23" applyFont="1" applyAlignment="1">
      <alignment horizontal="center" wrapText="1"/>
    </xf>
    <xf numFmtId="0" fontId="3" fillId="0" borderId="0" xfId="23" quotePrefix="1" applyFont="1" applyAlignment="1">
      <alignment horizontal="center" wrapText="1"/>
    </xf>
    <xf numFmtId="1" fontId="3" fillId="0" borderId="0" xfId="18" applyNumberFormat="1" applyFont="1" applyAlignment="1">
      <alignment horizontal="left" wrapText="1"/>
    </xf>
    <xf numFmtId="49" fontId="3" fillId="0" borderId="0" xfId="18" applyNumberFormat="1" applyFont="1" applyAlignment="1">
      <alignment horizontal="left" wrapText="1"/>
    </xf>
    <xf numFmtId="49" fontId="2" fillId="0" borderId="0" xfId="24" quotePrefix="1" applyNumberFormat="1" applyFont="1" applyAlignment="1">
      <alignment horizontal="left"/>
    </xf>
    <xf numFmtId="178" fontId="2" fillId="0" borderId="0" xfId="0" applyNumberFormat="1" applyFont="1" applyAlignment="1">
      <alignment horizontal="left" wrapText="1"/>
    </xf>
    <xf numFmtId="3" fontId="2" fillId="0" borderId="0" xfId="0" quotePrefix="1" applyNumberFormat="1" applyFont="1" applyAlignment="1">
      <alignment horizontal="left"/>
    </xf>
    <xf numFmtId="3" fontId="2" fillId="0" borderId="14" xfId="0" quotePrefix="1" applyNumberFormat="1" applyFont="1" applyBorder="1" applyAlignment="1">
      <alignment horizontal="left"/>
    </xf>
    <xf numFmtId="0" fontId="3" fillId="0" borderId="0" xfId="0" applyFont="1"/>
    <xf numFmtId="49" fontId="3" fillId="0" borderId="15" xfId="0" applyNumberFormat="1" applyFont="1" applyBorder="1" applyAlignment="1">
      <alignment horizontal="center" wrapText="1"/>
    </xf>
    <xf numFmtId="49" fontId="3" fillId="0" borderId="15" xfId="0" quotePrefix="1" applyNumberFormat="1" applyFont="1" applyBorder="1" applyAlignment="1">
      <alignment horizontal="center" wrapText="1"/>
    </xf>
    <xf numFmtId="0" fontId="3" fillId="0" borderId="15" xfId="0" applyFont="1" applyBorder="1" applyAlignment="1">
      <alignment horizontal="left"/>
    </xf>
    <xf numFmtId="0" fontId="3" fillId="0" borderId="15" xfId="0" applyFont="1" applyBorder="1" applyAlignment="1">
      <alignment horizontal="center" wrapText="1"/>
    </xf>
    <xf numFmtId="0" fontId="7" fillId="0" borderId="14" xfId="0" applyFont="1" applyBorder="1" applyProtection="1">
      <protection locked="0"/>
    </xf>
    <xf numFmtId="0" fontId="1" fillId="0" borderId="14" xfId="0" applyFont="1" applyBorder="1" applyProtection="1">
      <protection locked="0"/>
    </xf>
    <xf numFmtId="0" fontId="3" fillId="0" borderId="0" xfId="24" applyFont="1" applyAlignment="1">
      <alignment horizontal="center"/>
    </xf>
    <xf numFmtId="49" fontId="3" fillId="0" borderId="12" xfId="0" quotePrefix="1" applyNumberFormat="1" applyFont="1" applyBorder="1" applyAlignment="1">
      <alignment horizontal="center" wrapText="1"/>
    </xf>
    <xf numFmtId="3" fontId="3" fillId="0" borderId="0" xfId="0" applyNumberFormat="1" applyFont="1" applyAlignment="1">
      <alignment horizontal="center" wrapText="1"/>
    </xf>
    <xf numFmtId="3" fontId="3" fillId="0" borderId="17" xfId="0" applyNumberFormat="1" applyFont="1" applyBorder="1" applyAlignment="1">
      <alignment horizontal="center" wrapText="1"/>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3" fontId="2" fillId="0" borderId="0" xfId="0" quotePrefix="1" applyNumberFormat="1" applyFont="1" applyAlignment="1">
      <alignment horizontal="left" wrapText="1"/>
    </xf>
    <xf numFmtId="0" fontId="3" fillId="0" borderId="15" xfId="24" applyFont="1" applyBorder="1" applyAlignment="1">
      <alignment horizontal="center"/>
    </xf>
    <xf numFmtId="49" fontId="3" fillId="0" borderId="15" xfId="24" applyNumberFormat="1" applyFont="1" applyBorder="1" applyAlignment="1">
      <alignment horizontal="center"/>
    </xf>
    <xf numFmtId="0" fontId="3" fillId="0" borderId="19" xfId="0" applyFont="1" applyBorder="1" applyAlignment="1">
      <alignment horizontal="center" wrapText="1"/>
    </xf>
    <xf numFmtId="0" fontId="3" fillId="0" borderId="17" xfId="0" applyFont="1" applyBorder="1" applyAlignment="1">
      <alignment horizontal="center" wrapText="1"/>
    </xf>
    <xf numFmtId="179" fontId="2" fillId="0" borderId="0" xfId="18" applyNumberFormat="1" applyFont="1" applyAlignment="1">
      <alignment horizontal="left" wrapText="1"/>
    </xf>
    <xf numFmtId="179" fontId="2" fillId="0" borderId="0" xfId="18" quotePrefix="1" applyNumberFormat="1" applyFont="1" applyAlignment="1">
      <alignment horizontal="left" wrapText="1"/>
    </xf>
    <xf numFmtId="0" fontId="3" fillId="0" borderId="19" xfId="0" applyFont="1" applyBorder="1" applyAlignment="1">
      <alignment horizontal="center"/>
    </xf>
    <xf numFmtId="0" fontId="2" fillId="0" borderId="0" xfId="0" applyFont="1" applyAlignment="1">
      <alignment horizontal="left" vertical="center"/>
    </xf>
    <xf numFmtId="0" fontId="14" fillId="0" borderId="0" xfId="0" applyFont="1" applyAlignment="1">
      <alignment horizontal="center" wrapText="1"/>
    </xf>
    <xf numFmtId="49" fontId="15" fillId="0" borderId="0" xfId="0" applyNumberFormat="1" applyFont="1" applyAlignment="1">
      <alignment horizontal="center" wrapText="1"/>
    </xf>
    <xf numFmtId="0" fontId="15" fillId="0" borderId="0" xfId="0" applyFont="1" applyAlignment="1">
      <alignment horizontal="left"/>
    </xf>
    <xf numFmtId="0" fontId="15" fillId="0" borderId="0" xfId="0" applyFont="1" applyAlignment="1">
      <alignment horizontal="center" wrapText="1"/>
    </xf>
    <xf numFmtId="3" fontId="15" fillId="0" borderId="10" xfId="18" applyNumberFormat="1" applyFont="1" applyBorder="1" applyAlignment="1">
      <alignment horizontal="right" wrapText="1"/>
    </xf>
    <xf numFmtId="49" fontId="3" fillId="0" borderId="0" xfId="0" applyNumberFormat="1" applyFont="1" applyAlignment="1">
      <alignment horizontal="left" wrapText="1"/>
    </xf>
    <xf numFmtId="3" fontId="3" fillId="0" borderId="20" xfId="18" applyNumberFormat="1" applyFont="1" applyBorder="1" applyAlignment="1">
      <alignment horizontal="right" wrapText="1"/>
    </xf>
    <xf numFmtId="1" fontId="2" fillId="0" borderId="0" xfId="18" quotePrefix="1" applyNumberFormat="1" applyFont="1" applyAlignment="1">
      <alignment wrapText="1"/>
    </xf>
    <xf numFmtId="179" fontId="2" fillId="0" borderId="0" xfId="0" applyNumberFormat="1" applyFont="1" applyAlignment="1">
      <alignment horizontal="left"/>
    </xf>
    <xf numFmtId="0" fontId="16" fillId="0" borderId="21" xfId="0" applyFont="1" applyBorder="1" applyAlignment="1">
      <alignment horizontal="justify" wrapText="1"/>
    </xf>
    <xf numFmtId="1" fontId="16" fillId="0" borderId="21" xfId="18" applyNumberFormat="1" applyFont="1" applyBorder="1" applyAlignment="1">
      <alignment horizontal="justify" wrapText="1"/>
    </xf>
    <xf numFmtId="0" fontId="13" fillId="0" borderId="21" xfId="0" applyFont="1" applyBorder="1" applyAlignment="1">
      <alignment horizontal="justify" wrapText="1"/>
    </xf>
    <xf numFmtId="0" fontId="16" fillId="0" borderId="21" xfId="24" applyFont="1" applyBorder="1" applyAlignment="1">
      <alignment horizontal="justify" wrapText="1"/>
    </xf>
    <xf numFmtId="1" fontId="13" fillId="0" borderId="21" xfId="18" applyNumberFormat="1" applyFont="1" applyBorder="1" applyAlignment="1">
      <alignment horizontal="justify" wrapText="1"/>
    </xf>
    <xf numFmtId="0" fontId="13" fillId="0" borderId="18" xfId="0" applyFont="1" applyBorder="1" applyAlignment="1" applyProtection="1">
      <alignment horizontal="justify" wrapText="1"/>
      <protection locked="0"/>
    </xf>
    <xf numFmtId="0" fontId="16" fillId="0" borderId="21" xfId="23" applyFont="1" applyBorder="1" applyAlignment="1">
      <alignment horizontal="justify" wrapText="1"/>
    </xf>
    <xf numFmtId="0" fontId="16" fillId="0" borderId="21" xfId="0" applyFont="1" applyBorder="1" applyAlignment="1">
      <alignment horizontal="justify"/>
    </xf>
    <xf numFmtId="0" fontId="17" fillId="0" borderId="21" xfId="0" applyFont="1" applyBorder="1" applyAlignment="1">
      <alignment horizontal="justify"/>
    </xf>
    <xf numFmtId="0" fontId="13" fillId="0" borderId="18" xfId="0" applyFont="1" applyBorder="1" applyAlignment="1">
      <alignment horizontal="justify" wrapText="1"/>
    </xf>
    <xf numFmtId="0" fontId="13" fillId="0" borderId="22" xfId="0" applyFont="1" applyBorder="1" applyAlignment="1">
      <alignment horizontal="justify" wrapText="1"/>
    </xf>
    <xf numFmtId="0" fontId="16" fillId="0" borderId="16" xfId="0" applyFont="1" applyBorder="1" applyAlignment="1">
      <alignment horizontal="justify" wrapText="1"/>
    </xf>
    <xf numFmtId="0" fontId="3" fillId="0" borderId="0" xfId="18" applyFont="1" applyAlignment="1">
      <alignment horizontal="left" wrapText="1"/>
    </xf>
    <xf numFmtId="49" fontId="2" fillId="0" borderId="19" xfId="0" quotePrefix="1" applyNumberFormat="1" applyFont="1" applyBorder="1" applyAlignment="1">
      <alignment horizontal="center"/>
    </xf>
    <xf numFmtId="0" fontId="5" fillId="0" borderId="15" xfId="0" applyFont="1" applyBorder="1" applyAlignment="1">
      <alignment horizontal="center" wrapText="1"/>
    </xf>
    <xf numFmtId="3" fontId="5" fillId="0" borderId="20" xfId="0" applyNumberFormat="1" applyFont="1" applyBorder="1" applyAlignment="1">
      <alignment horizontal="right" wrapText="1"/>
    </xf>
    <xf numFmtId="3" fontId="2" fillId="0" borderId="10" xfId="24" applyNumberFormat="1" applyFont="1" applyBorder="1" applyAlignment="1">
      <alignment horizontal="right"/>
    </xf>
    <xf numFmtId="0" fontId="2" fillId="0" borderId="10" xfId="0" applyFont="1" applyBorder="1" applyAlignment="1">
      <alignment horizontal="right"/>
    </xf>
    <xf numFmtId="1" fontId="6" fillId="0" borderId="0" xfId="18" applyNumberFormat="1" applyFont="1" applyAlignment="1">
      <alignment horizontal="center" wrapText="1"/>
    </xf>
    <xf numFmtId="1" fontId="2" fillId="0" borderId="0" xfId="0" quotePrefix="1" applyNumberFormat="1" applyFont="1" applyBorder="1" applyAlignment="1">
      <alignment horizontal="left" wrapText="1"/>
    </xf>
    <xf numFmtId="49" fontId="44" fillId="0" borderId="0" xfId="18" quotePrefix="1" applyNumberFormat="1" applyFont="1" applyFill="1" applyAlignment="1">
      <alignment horizontal="left" wrapText="1"/>
    </xf>
    <xf numFmtId="49" fontId="38" fillId="0" borderId="0" xfId="0" applyNumberFormat="1" applyFont="1" applyFill="1" applyBorder="1" applyAlignment="1">
      <alignment wrapText="1" shrinkToFit="1"/>
    </xf>
    <xf numFmtId="49" fontId="39" fillId="0" borderId="0" xfId="0" applyNumberFormat="1" applyFont="1" applyFill="1" applyBorder="1" applyAlignment="1">
      <alignment wrapText="1" shrinkToFit="1"/>
    </xf>
    <xf numFmtId="3" fontId="38" fillId="0" borderId="0" xfId="0" applyNumberFormat="1" applyFont="1" applyFill="1" applyBorder="1"/>
    <xf numFmtId="3" fontId="39" fillId="0" borderId="0" xfId="0" applyNumberFormat="1" applyFont="1" applyFill="1" applyBorder="1"/>
    <xf numFmtId="3" fontId="39" fillId="0" borderId="19" xfId="0" applyNumberFormat="1" applyFont="1" applyFill="1" applyBorder="1"/>
    <xf numFmtId="3" fontId="38" fillId="0" borderId="21" xfId="0" applyNumberFormat="1" applyFont="1" applyFill="1" applyBorder="1"/>
    <xf numFmtId="3" fontId="39" fillId="0" borderId="21" xfId="0" applyNumberFormat="1" applyFont="1" applyFill="1" applyBorder="1"/>
    <xf numFmtId="49" fontId="38" fillId="0" borderId="19" xfId="0" applyNumberFormat="1" applyFont="1" applyFill="1" applyBorder="1" applyAlignment="1">
      <alignment horizontal="center" wrapText="1" shrinkToFit="1"/>
    </xf>
    <xf numFmtId="49" fontId="38" fillId="0" borderId="0" xfId="0" applyNumberFormat="1" applyFont="1" applyFill="1" applyBorder="1" applyAlignment="1">
      <alignment horizontal="center" wrapText="1" shrinkToFit="1"/>
    </xf>
    <xf numFmtId="49" fontId="39" fillId="0" borderId="0" xfId="0" applyNumberFormat="1" applyFont="1" applyFill="1" applyBorder="1" applyAlignment="1">
      <alignment horizontal="center" wrapText="1" shrinkToFit="1"/>
    </xf>
    <xf numFmtId="0" fontId="3" fillId="0" borderId="0" xfId="0" quotePrefix="1" applyFont="1" applyAlignment="1">
      <alignment horizontal="left" wrapText="1"/>
    </xf>
    <xf numFmtId="0" fontId="16" fillId="0" borderId="0" xfId="0" applyFont="1" applyAlignment="1" applyProtection="1">
      <alignment horizontal="justify"/>
      <protection locked="0"/>
    </xf>
    <xf numFmtId="0" fontId="13" fillId="0" borderId="22" xfId="0" applyFont="1" applyBorder="1" applyAlignment="1">
      <alignment horizontal="center" vertical="center" wrapText="1"/>
    </xf>
    <xf numFmtId="0" fontId="16" fillId="0" borderId="21" xfId="18" applyFont="1" applyBorder="1" applyAlignment="1">
      <alignment horizontal="justify" wrapText="1"/>
    </xf>
    <xf numFmtId="49" fontId="16" fillId="0" borderId="21" xfId="0" applyNumberFormat="1" applyFont="1" applyBorder="1" applyAlignment="1">
      <alignment horizontal="justify" wrapText="1"/>
    </xf>
    <xf numFmtId="0" fontId="40" fillId="0" borderId="21" xfId="0" applyFont="1" applyBorder="1" applyAlignment="1">
      <alignment horizontal="justify" wrapText="1"/>
    </xf>
    <xf numFmtId="0" fontId="13" fillId="0" borderId="21" xfId="24" applyFont="1" applyBorder="1" applyAlignment="1">
      <alignment horizontal="justify" wrapText="1"/>
    </xf>
    <xf numFmtId="0" fontId="16" fillId="0" borderId="21" xfId="19" applyFont="1" applyBorder="1" applyAlignment="1">
      <alignment horizontal="justify" wrapText="1"/>
    </xf>
    <xf numFmtId="2" fontId="16" fillId="0" borderId="21" xfId="0" applyNumberFormat="1" applyFont="1" applyBorder="1" applyAlignment="1">
      <alignment horizontal="justify" wrapText="1"/>
    </xf>
    <xf numFmtId="0" fontId="16" fillId="0" borderId="21" xfId="0" applyFont="1" applyBorder="1" applyAlignment="1" applyProtection="1">
      <alignment horizontal="justify"/>
      <protection locked="0"/>
    </xf>
    <xf numFmtId="0" fontId="16" fillId="0" borderId="21" xfId="0" applyFont="1" applyBorder="1" applyAlignment="1">
      <alignment horizontal="left" wrapText="1"/>
    </xf>
    <xf numFmtId="0" fontId="13" fillId="0" borderId="21" xfId="18" applyFont="1" applyBorder="1" applyAlignment="1">
      <alignment horizontal="justify" wrapText="1"/>
    </xf>
    <xf numFmtId="0" fontId="16" fillId="0" borderId="21" xfId="18" applyFont="1" applyBorder="1" applyAlignment="1" applyProtection="1">
      <alignment horizontal="justify" wrapText="1"/>
      <protection locked="0"/>
    </xf>
    <xf numFmtId="1" fontId="16" fillId="0" borderId="21" xfId="0" applyNumberFormat="1" applyFont="1" applyBorder="1" applyAlignment="1">
      <alignment horizontal="justify" wrapText="1"/>
    </xf>
    <xf numFmtId="0" fontId="13" fillId="0" borderId="22" xfId="24" applyFont="1" applyBorder="1" applyAlignment="1">
      <alignment horizontal="justify" wrapText="1"/>
    </xf>
    <xf numFmtId="1" fontId="13" fillId="0" borderId="21" xfId="0" applyNumberFormat="1" applyFont="1" applyBorder="1" applyAlignment="1">
      <alignment horizontal="justify" wrapText="1"/>
    </xf>
    <xf numFmtId="0" fontId="16" fillId="0" borderId="21" xfId="0" applyFont="1" applyBorder="1" applyAlignment="1">
      <alignment horizontal="justify" vertical="center" wrapText="1"/>
    </xf>
    <xf numFmtId="0" fontId="16" fillId="0" borderId="21" xfId="0" applyFont="1" applyBorder="1" applyAlignment="1">
      <alignment horizontal="left" vertical="center" wrapText="1"/>
    </xf>
    <xf numFmtId="0" fontId="13" fillId="0" borderId="21" xfId="0" applyFont="1" applyBorder="1" applyAlignment="1">
      <alignment horizontal="justify"/>
    </xf>
    <xf numFmtId="0" fontId="13" fillId="0" borderId="21" xfId="23" applyFont="1" applyBorder="1" applyAlignment="1">
      <alignment horizontal="justify" wrapText="1"/>
    </xf>
    <xf numFmtId="0" fontId="16" fillId="0" borderId="16" xfId="0" applyFont="1" applyBorder="1" applyAlignment="1" applyProtection="1">
      <alignment horizontal="justify"/>
      <protection locked="0"/>
    </xf>
    <xf numFmtId="0" fontId="3" fillId="14" borderId="18" xfId="0" applyFont="1" applyFill="1" applyBorder="1" applyAlignment="1">
      <alignment horizontal="center" vertical="center" wrapText="1"/>
    </xf>
    <xf numFmtId="3" fontId="5" fillId="14" borderId="20" xfId="0" applyNumberFormat="1" applyFont="1" applyFill="1" applyBorder="1" applyAlignment="1">
      <alignment horizontal="right" wrapText="1"/>
    </xf>
    <xf numFmtId="3" fontId="3" fillId="14" borderId="11" xfId="0" applyNumberFormat="1" applyFont="1" applyFill="1" applyBorder="1" applyAlignment="1">
      <alignment horizontal="right"/>
    </xf>
    <xf numFmtId="3" fontId="3" fillId="14" borderId="10" xfId="0" applyNumberFormat="1" applyFont="1" applyFill="1" applyBorder="1" applyAlignment="1">
      <alignment horizontal="right"/>
    </xf>
    <xf numFmtId="3" fontId="2" fillId="14" borderId="10" xfId="24" applyNumberFormat="1" applyFont="1" applyFill="1" applyBorder="1" applyAlignment="1">
      <alignment horizontal="right"/>
    </xf>
    <xf numFmtId="3" fontId="2" fillId="14" borderId="10" xfId="18" applyNumberFormat="1" applyFont="1" applyFill="1" applyBorder="1" applyAlignment="1">
      <alignment horizontal="right" wrapText="1"/>
    </xf>
    <xf numFmtId="0" fontId="2" fillId="14" borderId="10" xfId="0" applyFont="1" applyFill="1" applyBorder="1" applyAlignment="1">
      <alignment horizontal="right"/>
    </xf>
    <xf numFmtId="3" fontId="3" fillId="14" borderId="11" xfId="0" applyNumberFormat="1" applyFont="1" applyFill="1" applyBorder="1" applyAlignment="1">
      <alignment horizontal="right" wrapText="1"/>
    </xf>
    <xf numFmtId="3" fontId="3" fillId="14" borderId="10" xfId="18" applyNumberFormat="1" applyFont="1" applyFill="1" applyBorder="1" applyAlignment="1">
      <alignment horizontal="right" wrapText="1"/>
    </xf>
    <xf numFmtId="3" fontId="2" fillId="14" borderId="10" xfId="0" applyNumberFormat="1" applyFont="1" applyFill="1" applyBorder="1" applyAlignment="1">
      <alignment horizontal="right"/>
    </xf>
    <xf numFmtId="3" fontId="2" fillId="14" borderId="10" xfId="23" applyNumberFormat="1" applyFont="1" applyFill="1" applyBorder="1" applyAlignment="1">
      <alignment horizontal="right"/>
    </xf>
    <xf numFmtId="3" fontId="3" fillId="14" borderId="10" xfId="0" applyNumberFormat="1" applyFont="1" applyFill="1" applyBorder="1" applyAlignment="1">
      <alignment horizontal="right" wrapText="1"/>
    </xf>
    <xf numFmtId="3" fontId="2" fillId="14" borderId="10" xfId="0" applyNumberFormat="1" applyFont="1" applyFill="1" applyBorder="1" applyAlignment="1">
      <alignment horizontal="right" wrapText="1"/>
    </xf>
    <xf numFmtId="180" fontId="3" fillId="14" borderId="10" xfId="0" applyNumberFormat="1" applyFont="1" applyFill="1" applyBorder="1" applyAlignment="1">
      <alignment horizontal="right" wrapText="1"/>
    </xf>
    <xf numFmtId="180" fontId="2" fillId="14" borderId="10" xfId="0" applyNumberFormat="1" applyFont="1" applyFill="1" applyBorder="1" applyAlignment="1">
      <alignment horizontal="right" wrapText="1"/>
    </xf>
    <xf numFmtId="3" fontId="15" fillId="14" borderId="10" xfId="18" applyNumberFormat="1" applyFont="1" applyFill="1" applyBorder="1" applyAlignment="1">
      <alignment horizontal="right" wrapText="1"/>
    </xf>
    <xf numFmtId="172" fontId="3" fillId="14" borderId="10" xfId="31" applyNumberFormat="1" applyFont="1" applyFill="1" applyBorder="1" applyAlignment="1">
      <alignment horizontal="right" wrapText="1"/>
    </xf>
    <xf numFmtId="3" fontId="38" fillId="14" borderId="0" xfId="0" applyNumberFormat="1" applyFont="1" applyFill="1" applyBorder="1"/>
    <xf numFmtId="3" fontId="39" fillId="14" borderId="0" xfId="0" applyNumberFormat="1" applyFont="1" applyFill="1" applyBorder="1"/>
    <xf numFmtId="3" fontId="2" fillId="14" borderId="13" xfId="18" applyNumberFormat="1" applyFont="1" applyFill="1" applyBorder="1" applyAlignment="1">
      <alignment horizontal="right" wrapText="1"/>
    </xf>
    <xf numFmtId="3" fontId="3" fillId="14" borderId="20" xfId="18" applyNumberFormat="1" applyFont="1" applyFill="1" applyBorder="1" applyAlignment="1">
      <alignment horizontal="right" wrapText="1"/>
    </xf>
    <xf numFmtId="3" fontId="3" fillId="14" borderId="11" xfId="0" applyNumberFormat="1" applyFont="1" applyFill="1" applyBorder="1" applyAlignment="1" applyProtection="1">
      <alignment horizontal="right"/>
      <protection locked="0"/>
    </xf>
    <xf numFmtId="3" fontId="3" fillId="14" borderId="10" xfId="0" applyNumberFormat="1" applyFont="1" applyFill="1" applyBorder="1" applyAlignment="1" applyProtection="1">
      <alignment horizontal="right"/>
      <protection locked="0"/>
    </xf>
    <xf numFmtId="0" fontId="1" fillId="14" borderId="16" xfId="0" applyFont="1" applyFill="1" applyBorder="1" applyAlignment="1" applyProtection="1">
      <alignment horizontal="right"/>
      <protection locked="0"/>
    </xf>
    <xf numFmtId="0" fontId="1" fillId="14" borderId="0" xfId="0" applyFont="1" applyFill="1" applyProtection="1">
      <protection locked="0"/>
    </xf>
    <xf numFmtId="1" fontId="8" fillId="14" borderId="0" xfId="0" applyNumberFormat="1" applyFont="1" applyFill="1" applyAlignment="1">
      <alignment vertical="center"/>
    </xf>
    <xf numFmtId="3" fontId="39" fillId="14" borderId="19" xfId="0" applyNumberFormat="1" applyFont="1" applyFill="1" applyBorder="1"/>
    <xf numFmtId="1" fontId="16" fillId="15" borderId="21" xfId="18" applyNumberFormat="1" applyFont="1" applyFill="1" applyBorder="1" applyAlignment="1">
      <alignment horizontal="justify" wrapText="1"/>
    </xf>
    <xf numFmtId="1" fontId="3" fillId="15" borderId="0" xfId="18" applyNumberFormat="1" applyFont="1" applyFill="1" applyAlignment="1">
      <alignment horizontal="center" wrapText="1"/>
    </xf>
    <xf numFmtId="49" fontId="2" fillId="15" borderId="0" xfId="18" quotePrefix="1" applyNumberFormat="1" applyFont="1" applyFill="1" applyAlignment="1">
      <alignment horizontal="center" wrapText="1"/>
    </xf>
    <xf numFmtId="49" fontId="2" fillId="15" borderId="0" xfId="0" quotePrefix="1" applyNumberFormat="1" applyFont="1" applyFill="1" applyAlignment="1">
      <alignment wrapText="1"/>
    </xf>
    <xf numFmtId="3" fontId="2" fillId="15" borderId="10" xfId="18" applyNumberFormat="1" applyFont="1" applyFill="1" applyBorder="1" applyAlignment="1">
      <alignment horizontal="right" wrapText="1"/>
    </xf>
    <xf numFmtId="49" fontId="2" fillId="0" borderId="0" xfId="0" quotePrefix="1" applyNumberFormat="1" applyFont="1" applyFill="1" applyAlignment="1">
      <alignment wrapText="1"/>
    </xf>
    <xf numFmtId="49" fontId="2" fillId="0" borderId="0" xfId="18" quotePrefix="1" applyNumberFormat="1" applyFont="1" applyFill="1" applyAlignment="1">
      <alignment horizontal="center" wrapText="1"/>
    </xf>
    <xf numFmtId="3" fontId="2" fillId="0" borderId="10" xfId="18" applyNumberFormat="1" applyFont="1" applyFill="1" applyBorder="1" applyAlignment="1">
      <alignment horizontal="right" wrapText="1"/>
    </xf>
    <xf numFmtId="3" fontId="3" fillId="0" borderId="10" xfId="18" applyNumberFormat="1" applyFont="1" applyFill="1" applyBorder="1" applyAlignment="1">
      <alignment horizontal="right" wrapText="1"/>
    </xf>
    <xf numFmtId="1" fontId="16" fillId="0" borderId="21" xfId="18" applyNumberFormat="1" applyFont="1" applyFill="1" applyBorder="1" applyAlignment="1">
      <alignment horizontal="justify" wrapText="1"/>
    </xf>
    <xf numFmtId="0" fontId="1" fillId="0" borderId="0" xfId="0" applyFont="1" applyFill="1" applyProtection="1">
      <protection locked="0"/>
    </xf>
    <xf numFmtId="0" fontId="2" fillId="0" borderId="0" xfId="0" applyFont="1" applyFill="1" applyProtection="1">
      <protection locked="0"/>
    </xf>
    <xf numFmtId="0" fontId="16" fillId="0" borderId="0" xfId="0" applyFont="1" applyFill="1" applyAlignment="1" applyProtection="1">
      <alignment horizontal="justify"/>
      <protection locked="0"/>
    </xf>
    <xf numFmtId="0" fontId="4" fillId="0" borderId="0" xfId="0" applyFont="1" applyFill="1"/>
    <xf numFmtId="0" fontId="1" fillId="0" borderId="0" xfId="0" applyFont="1" applyFill="1" applyAlignment="1" applyProtection="1">
      <alignment horizontal="center"/>
      <protection locked="0"/>
    </xf>
    <xf numFmtId="0" fontId="4" fillId="0" borderId="0" xfId="0" applyFont="1" applyFill="1" applyAlignment="1">
      <alignment horizontal="center"/>
    </xf>
    <xf numFmtId="0" fontId="3" fillId="0" borderId="0" xfId="0" applyFont="1" applyFill="1" applyAlignment="1" applyProtection="1">
      <alignment horizontal="centerContinuous" wrapText="1"/>
      <protection locked="0"/>
    </xf>
    <xf numFmtId="0" fontId="3" fillId="0" borderId="14" xfId="0" applyFont="1" applyFill="1" applyBorder="1" applyProtection="1">
      <protection locked="0"/>
    </xf>
    <xf numFmtId="3" fontId="3" fillId="0" borderId="11" xfId="0" applyNumberFormat="1" applyFont="1" applyFill="1" applyBorder="1" applyAlignment="1">
      <alignment horizontal="right"/>
    </xf>
    <xf numFmtId="179" fontId="2" fillId="0" borderId="0" xfId="0" quotePrefix="1" applyNumberFormat="1" applyFont="1" applyAlignment="1">
      <alignment horizontal="left"/>
    </xf>
    <xf numFmtId="3" fontId="3" fillId="0" borderId="10" xfId="0" applyNumberFormat="1" applyFont="1" applyFill="1" applyBorder="1" applyAlignment="1">
      <alignment horizontal="right"/>
    </xf>
    <xf numFmtId="0" fontId="16" fillId="0" borderId="23" xfId="0" applyFont="1" applyBorder="1" applyAlignment="1">
      <alignment horizontal="justify" wrapText="1"/>
    </xf>
    <xf numFmtId="0" fontId="13" fillId="0" borderId="23" xfId="0" applyFont="1" applyBorder="1" applyAlignment="1">
      <alignment horizontal="justify" vertical="center" wrapText="1"/>
    </xf>
    <xf numFmtId="0" fontId="16" fillId="0" borderId="19" xfId="0" applyFont="1" applyBorder="1" applyAlignment="1">
      <alignment horizontal="justify" wrapText="1"/>
    </xf>
    <xf numFmtId="0" fontId="13" fillId="0" borderId="23" xfId="0" applyFont="1" applyBorder="1" applyAlignment="1">
      <alignment horizontal="justify" wrapText="1"/>
    </xf>
    <xf numFmtId="0" fontId="16" fillId="0" borderId="23" xfId="23" applyFont="1" applyBorder="1" applyAlignment="1">
      <alignment horizontal="justify" wrapText="1"/>
    </xf>
    <xf numFmtId="0" fontId="16" fillId="0" borderId="23" xfId="0" applyFont="1" applyBorder="1" applyAlignment="1">
      <alignment horizontal="justify" vertical="center" wrapText="1"/>
    </xf>
    <xf numFmtId="49" fontId="16" fillId="0" borderId="23" xfId="0" applyNumberFormat="1" applyFont="1" applyBorder="1" applyAlignment="1">
      <alignment horizontal="justify" wrapText="1"/>
    </xf>
    <xf numFmtId="0" fontId="16" fillId="0" borderId="23" xfId="18" applyFont="1" applyBorder="1" applyAlignment="1">
      <alignment horizontal="justify" vertical="center" wrapText="1"/>
    </xf>
    <xf numFmtId="0" fontId="16" fillId="0" borderId="24" xfId="0" applyFont="1" applyBorder="1" applyAlignment="1">
      <alignment horizontal="justify" wrapText="1"/>
    </xf>
    <xf numFmtId="0" fontId="16" fillId="0" borderId="23" xfId="18" applyFont="1" applyBorder="1" applyAlignment="1">
      <alignment horizontal="justify" wrapText="1"/>
    </xf>
    <xf numFmtId="0" fontId="13" fillId="0" borderId="21" xfId="0" applyFont="1" applyBorder="1" applyAlignment="1">
      <alignment horizontal="justify" vertical="center" wrapText="1"/>
    </xf>
    <xf numFmtId="0" fontId="42" fillId="0" borderId="23" xfId="0" applyFont="1" applyBorder="1" applyAlignment="1">
      <alignment horizontal="justify" vertical="center" wrapText="1"/>
    </xf>
    <xf numFmtId="3" fontId="39" fillId="14" borderId="21" xfId="0" applyNumberFormat="1" applyFont="1" applyFill="1" applyBorder="1"/>
    <xf numFmtId="0" fontId="3" fillId="0" borderId="18" xfId="0" applyFont="1" applyBorder="1" applyAlignment="1">
      <alignment horizontal="justify" wrapText="1"/>
    </xf>
    <xf numFmtId="0" fontId="3" fillId="0" borderId="0" xfId="0" applyFont="1" applyBorder="1" applyAlignment="1">
      <alignment horizontal="center"/>
    </xf>
    <xf numFmtId="49" fontId="2" fillId="0" borderId="0" xfId="0" quotePrefix="1" applyNumberFormat="1" applyFont="1" applyBorder="1" applyAlignment="1">
      <alignment horizontal="center"/>
    </xf>
    <xf numFmtId="49" fontId="2" fillId="0" borderId="0" xfId="0" quotePrefix="1" applyNumberFormat="1" applyFont="1" applyBorder="1" applyAlignment="1">
      <alignment horizontal="left"/>
    </xf>
    <xf numFmtId="0" fontId="2" fillId="0" borderId="0" xfId="0" quotePrefix="1" applyFont="1" applyBorder="1" applyAlignment="1">
      <alignment horizontal="center"/>
    </xf>
    <xf numFmtId="3" fontId="2" fillId="0" borderId="0" xfId="18" applyNumberFormat="1" applyFont="1" applyBorder="1" applyAlignment="1">
      <alignment horizontal="right" wrapText="1"/>
    </xf>
    <xf numFmtId="3" fontId="2" fillId="14" borderId="0" xfId="18" applyNumberFormat="1" applyFont="1" applyFill="1" applyBorder="1" applyAlignment="1">
      <alignment horizontal="right" wrapText="1"/>
    </xf>
    <xf numFmtId="0" fontId="3" fillId="0" borderId="0" xfId="0" applyFont="1" applyFill="1" applyBorder="1" applyAlignment="1">
      <alignment horizontal="center" wrapText="1"/>
    </xf>
    <xf numFmtId="49" fontId="3" fillId="0" borderId="0" xfId="0" quotePrefix="1" applyNumberFormat="1" applyFont="1" applyFill="1" applyBorder="1" applyAlignment="1">
      <alignment horizontal="center" wrapText="1"/>
    </xf>
    <xf numFmtId="3" fontId="3" fillId="0" borderId="0" xfId="0" applyNumberFormat="1" applyFont="1" applyFill="1" applyBorder="1" applyAlignment="1">
      <alignment horizontal="right"/>
    </xf>
    <xf numFmtId="3" fontId="3" fillId="14" borderId="0" xfId="0" applyNumberFormat="1" applyFont="1" applyFill="1" applyBorder="1" applyAlignment="1">
      <alignment horizontal="right"/>
    </xf>
    <xf numFmtId="0" fontId="13" fillId="0" borderId="21" xfId="0" applyFont="1" applyFill="1" applyBorder="1" applyAlignment="1">
      <alignment horizontal="justify" wrapText="1"/>
    </xf>
    <xf numFmtId="49" fontId="41" fillId="0" borderId="21" xfId="0" applyNumberFormat="1" applyFont="1" applyFill="1" applyBorder="1" applyAlignment="1">
      <alignment wrapText="1" shrinkToFit="1"/>
    </xf>
    <xf numFmtId="3" fontId="38" fillId="0" borderId="10" xfId="0" applyNumberFormat="1" applyFont="1" applyFill="1" applyBorder="1"/>
    <xf numFmtId="3" fontId="2" fillId="0" borderId="21" xfId="18" applyNumberFormat="1" applyFont="1" applyBorder="1" applyAlignment="1">
      <alignment horizontal="right" wrapText="1"/>
    </xf>
    <xf numFmtId="3" fontId="3" fillId="0" borderId="21" xfId="0" applyNumberFormat="1" applyFont="1" applyFill="1" applyBorder="1" applyAlignment="1">
      <alignment horizontal="right"/>
    </xf>
    <xf numFmtId="49" fontId="43" fillId="0" borderId="21" xfId="0" applyNumberFormat="1" applyFont="1" applyFill="1" applyBorder="1" applyAlignment="1">
      <alignment wrapText="1" shrinkToFit="1"/>
    </xf>
    <xf numFmtId="49" fontId="43" fillId="0" borderId="19" xfId="0" applyNumberFormat="1" applyFont="1" applyFill="1" applyBorder="1" applyAlignment="1">
      <alignment wrapText="1" shrinkToFit="1"/>
    </xf>
    <xf numFmtId="3" fontId="39" fillId="0" borderId="10" xfId="0" applyNumberFormat="1" applyFont="1" applyFill="1" applyBorder="1"/>
    <xf numFmtId="0" fontId="3" fillId="0" borderId="0" xfId="0" applyFont="1" applyBorder="1" applyAlignment="1">
      <alignment horizontal="center" wrapText="1"/>
    </xf>
    <xf numFmtId="0" fontId="3" fillId="0" borderId="0" xfId="0" quotePrefix="1" applyFont="1" applyBorder="1" applyAlignment="1">
      <alignment horizontal="center" wrapText="1"/>
    </xf>
    <xf numFmtId="3" fontId="3" fillId="0" borderId="0" xfId="0" applyNumberFormat="1" applyFont="1" applyBorder="1" applyAlignment="1">
      <alignment horizontal="right"/>
    </xf>
    <xf numFmtId="3" fontId="3" fillId="0" borderId="21" xfId="0" applyNumberFormat="1" applyFont="1" applyBorder="1" applyAlignment="1">
      <alignment horizontal="right"/>
    </xf>
    <xf numFmtId="3" fontId="3" fillId="14" borderId="21" xfId="0" applyNumberFormat="1" applyFont="1" applyFill="1" applyBorder="1" applyAlignment="1">
      <alignment horizontal="right"/>
    </xf>
    <xf numFmtId="0" fontId="2" fillId="0" borderId="0" xfId="0" quotePrefix="1" applyFont="1" applyBorder="1" applyAlignment="1">
      <alignment horizontal="left" wrapText="1"/>
    </xf>
    <xf numFmtId="0" fontId="2" fillId="0" borderId="0" xfId="0" applyFont="1" applyBorder="1" applyAlignment="1">
      <alignment horizontal="center" wrapText="1"/>
    </xf>
    <xf numFmtId="0" fontId="12" fillId="0" borderId="0" xfId="0" applyFont="1" applyFill="1" applyAlignment="1">
      <alignment horizontal="center" vertical="center" wrapText="1"/>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14" borderId="22" xfId="0" applyFont="1" applyFill="1" applyBorder="1" applyAlignment="1">
      <alignment horizontal="center" vertical="center" wrapText="1"/>
    </xf>
    <xf numFmtId="0" fontId="3" fillId="14" borderId="21" xfId="0" applyFont="1" applyFill="1" applyBorder="1" applyAlignment="1">
      <alignment horizontal="center" vertical="center" wrapText="1"/>
    </xf>
    <xf numFmtId="0" fontId="3" fillId="14" borderId="16" xfId="0" applyFont="1" applyFill="1" applyBorder="1" applyAlignment="1">
      <alignment horizontal="center" vertical="center" wrapText="1"/>
    </xf>
    <xf numFmtId="0" fontId="3" fillId="0" borderId="14" xfId="0" applyFont="1" applyFill="1" applyBorder="1" applyAlignment="1" applyProtection="1">
      <alignment horizontal="right"/>
      <protection locked="0"/>
    </xf>
    <xf numFmtId="0" fontId="2" fillId="0" borderId="0" xfId="0" applyFont="1" applyAlignment="1">
      <alignment horizontal="center" wrapText="1"/>
    </xf>
    <xf numFmtId="0" fontId="2" fillId="0" borderId="0" xfId="0" applyFont="1" applyAlignment="1">
      <alignment horizont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cellXfs>
  <cellStyles count="35">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Обычный 2" xfId="18"/>
    <cellStyle name="Обычный 3" xfId="19"/>
    <cellStyle name="Обычный 4" xfId="20"/>
    <cellStyle name="Обычный 5" xfId="21"/>
    <cellStyle name="Обычный_Лист1" xfId="22"/>
    <cellStyle name="Обычный_Приложение №9 в" xfId="23"/>
    <cellStyle name="Обычный_Смета 2008- Суд" xfId="24"/>
    <cellStyle name="Открывавшаяся гиперссыл" xfId="25"/>
    <cellStyle name="Плохой" xfId="26" builtinId="27" customBuiltin="1"/>
    <cellStyle name="Пояснение" xfId="27" builtinId="53" customBuiltin="1"/>
    <cellStyle name="Примечание" xfId="28" builtinId="10" customBuiltin="1"/>
    <cellStyle name="Связанная ячейка" xfId="29" builtinId="24" customBuiltin="1"/>
    <cellStyle name="Текст предупреждения" xfId="30" builtinId="11" customBuiltin="1"/>
    <cellStyle name="Финансовый" xfId="31" builtinId="3"/>
    <cellStyle name="Финансовый 2" xfId="32"/>
    <cellStyle name="Финансовый 3" xfId="33"/>
    <cellStyle name="Хороший" xfId="3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07"/>
  <sheetViews>
    <sheetView tabSelected="1" topLeftCell="B117" zoomScale="110" zoomScaleNormal="110" workbookViewId="0">
      <selection activeCell="D119" sqref="D119"/>
    </sheetView>
  </sheetViews>
  <sheetFormatPr defaultRowHeight="15" x14ac:dyDescent="0.25"/>
  <cols>
    <col min="1" max="1" width="1.7109375" style="2" hidden="1" customWidth="1"/>
    <col min="2" max="2" width="60.140625" style="188" customWidth="1"/>
    <col min="3" max="3" width="10.7109375" style="2" customWidth="1"/>
    <col min="4" max="4" width="8.85546875" style="2" customWidth="1"/>
    <col min="5" max="5" width="8.5703125" style="2" customWidth="1"/>
    <col min="6" max="6" width="15.5703125" style="2" customWidth="1"/>
    <col min="7" max="7" width="9.7109375" style="74" customWidth="1"/>
    <col min="8" max="8" width="15" style="2" hidden="1" customWidth="1"/>
    <col min="9" max="9" width="15" style="232" hidden="1" customWidth="1"/>
    <col min="10" max="10" width="15" style="2" customWidth="1"/>
    <col min="11" max="11" width="15" style="2" hidden="1" customWidth="1"/>
    <col min="12" max="12" width="15" style="232" hidden="1" customWidth="1"/>
    <col min="13" max="13" width="15" style="2" customWidth="1"/>
    <col min="14" max="14" width="15" style="2" hidden="1" customWidth="1"/>
    <col min="15" max="15" width="15" style="232" hidden="1" customWidth="1"/>
    <col min="16" max="16" width="14.28515625" style="2" customWidth="1"/>
    <col min="17" max="16384" width="9.140625" style="2"/>
  </cols>
  <sheetData>
    <row r="1" spans="2:16" ht="16.5" customHeight="1" x14ac:dyDescent="0.25">
      <c r="G1" s="313" t="s">
        <v>2194</v>
      </c>
      <c r="H1" s="313"/>
      <c r="I1" s="313"/>
      <c r="J1" s="313"/>
      <c r="K1" s="313"/>
      <c r="L1" s="313"/>
      <c r="M1" s="313"/>
      <c r="N1" s="313"/>
      <c r="O1" s="313"/>
      <c r="P1" s="313"/>
    </row>
    <row r="2" spans="2:16" ht="19.5" customHeight="1" x14ac:dyDescent="0.25">
      <c r="G2" s="313" t="s">
        <v>0</v>
      </c>
      <c r="H2" s="313"/>
      <c r="I2" s="313"/>
      <c r="J2" s="313"/>
      <c r="K2" s="313"/>
      <c r="L2" s="313"/>
      <c r="M2" s="313"/>
      <c r="N2" s="313"/>
      <c r="O2" s="313"/>
      <c r="P2" s="313"/>
    </row>
    <row r="3" spans="2:16" ht="34.5" customHeight="1" x14ac:dyDescent="0.25">
      <c r="G3" s="312" t="s">
        <v>2356</v>
      </c>
      <c r="H3" s="312"/>
      <c r="I3" s="312"/>
      <c r="J3" s="312"/>
      <c r="K3" s="312"/>
      <c r="L3" s="312"/>
      <c r="M3" s="312"/>
      <c r="N3" s="312"/>
      <c r="O3" s="312"/>
      <c r="P3" s="312"/>
    </row>
    <row r="4" spans="2:16" ht="14.25" customHeight="1" x14ac:dyDescent="0.3">
      <c r="B4" s="247"/>
      <c r="C4" s="245"/>
      <c r="D4" s="245"/>
      <c r="E4" s="248"/>
      <c r="F4" s="245"/>
      <c r="G4" s="249"/>
      <c r="H4" s="250"/>
      <c r="I4" s="250"/>
      <c r="J4" s="250"/>
      <c r="K4" s="250"/>
      <c r="L4" s="250"/>
      <c r="M4" s="250"/>
      <c r="N4" s="250"/>
      <c r="O4" s="245"/>
    </row>
    <row r="5" spans="2:16" ht="29.25" customHeight="1" x14ac:dyDescent="0.2">
      <c r="B5" s="295" t="s">
        <v>2126</v>
      </c>
      <c r="C5" s="295"/>
      <c r="D5" s="295"/>
      <c r="E5" s="295"/>
      <c r="F5" s="295"/>
      <c r="G5" s="295"/>
      <c r="H5" s="295"/>
      <c r="I5" s="295"/>
      <c r="J5" s="295"/>
      <c r="K5" s="295"/>
      <c r="L5" s="295"/>
      <c r="M5" s="295"/>
      <c r="N5" s="295"/>
      <c r="O5" s="295"/>
      <c r="P5" s="295"/>
    </row>
    <row r="6" spans="2:16" s="3" customFormat="1" ht="22.5" customHeight="1" thickBot="1" x14ac:dyDescent="0.3">
      <c r="B6" s="247"/>
      <c r="C6" s="251"/>
      <c r="D6" s="251"/>
      <c r="E6" s="246"/>
      <c r="F6" s="246"/>
      <c r="G6" s="246"/>
      <c r="H6" s="252"/>
      <c r="I6" s="252"/>
      <c r="J6" s="252"/>
      <c r="K6" s="252"/>
      <c r="L6" s="252"/>
      <c r="M6" s="311" t="s">
        <v>2125</v>
      </c>
      <c r="N6" s="311"/>
      <c r="O6" s="311"/>
      <c r="P6" s="311"/>
    </row>
    <row r="7" spans="2:16" ht="24" customHeight="1" x14ac:dyDescent="0.2">
      <c r="B7" s="296" t="s">
        <v>1</v>
      </c>
      <c r="C7" s="299" t="s">
        <v>2</v>
      </c>
      <c r="D7" s="314" t="s">
        <v>3</v>
      </c>
      <c r="E7" s="302" t="s">
        <v>4</v>
      </c>
      <c r="F7" s="305" t="s">
        <v>5</v>
      </c>
      <c r="G7" s="305" t="s">
        <v>6</v>
      </c>
      <c r="H7" s="296" t="s">
        <v>2202</v>
      </c>
      <c r="I7" s="308" t="s">
        <v>2203</v>
      </c>
      <c r="J7" s="296" t="s">
        <v>2276</v>
      </c>
      <c r="K7" s="296" t="s">
        <v>2204</v>
      </c>
      <c r="L7" s="308" t="s">
        <v>2203</v>
      </c>
      <c r="M7" s="296" t="s">
        <v>2277</v>
      </c>
      <c r="N7" s="296" t="s">
        <v>2205</v>
      </c>
      <c r="O7" s="308" t="s">
        <v>2203</v>
      </c>
      <c r="P7" s="296" t="s">
        <v>2278</v>
      </c>
    </row>
    <row r="8" spans="2:16" ht="21" customHeight="1" x14ac:dyDescent="0.2">
      <c r="B8" s="297"/>
      <c r="C8" s="300"/>
      <c r="D8" s="315"/>
      <c r="E8" s="303"/>
      <c r="F8" s="306"/>
      <c r="G8" s="306"/>
      <c r="H8" s="297"/>
      <c r="I8" s="309"/>
      <c r="J8" s="297"/>
      <c r="K8" s="297"/>
      <c r="L8" s="309"/>
      <c r="M8" s="297"/>
      <c r="N8" s="297"/>
      <c r="O8" s="309"/>
      <c r="P8" s="297"/>
    </row>
    <row r="9" spans="2:16" ht="20.25" customHeight="1" thickBot="1" x14ac:dyDescent="0.25">
      <c r="B9" s="298"/>
      <c r="C9" s="301"/>
      <c r="D9" s="316"/>
      <c r="E9" s="304"/>
      <c r="F9" s="307"/>
      <c r="G9" s="307"/>
      <c r="H9" s="298"/>
      <c r="I9" s="310"/>
      <c r="J9" s="298"/>
      <c r="K9" s="298"/>
      <c r="L9" s="310"/>
      <c r="M9" s="298"/>
      <c r="N9" s="298"/>
      <c r="O9" s="310"/>
      <c r="P9" s="298"/>
    </row>
    <row r="10" spans="2:16" ht="17.25" customHeight="1" thickBot="1" x14ac:dyDescent="0.25">
      <c r="B10" s="189">
        <v>1</v>
      </c>
      <c r="C10" s="136">
        <v>2</v>
      </c>
      <c r="D10" s="137">
        <v>3</v>
      </c>
      <c r="E10" s="137">
        <v>4</v>
      </c>
      <c r="F10" s="137">
        <v>5</v>
      </c>
      <c r="G10" s="137">
        <v>6</v>
      </c>
      <c r="H10" s="137">
        <v>7</v>
      </c>
      <c r="I10" s="208">
        <v>8</v>
      </c>
      <c r="J10" s="137">
        <v>7</v>
      </c>
      <c r="K10" s="137">
        <v>10</v>
      </c>
      <c r="L10" s="208">
        <v>11</v>
      </c>
      <c r="M10" s="137">
        <v>8</v>
      </c>
      <c r="N10" s="137">
        <v>13</v>
      </c>
      <c r="O10" s="208">
        <v>14</v>
      </c>
      <c r="P10" s="137">
        <v>9</v>
      </c>
    </row>
    <row r="11" spans="2:16" ht="25.5" customHeight="1" thickBot="1" x14ac:dyDescent="0.35">
      <c r="B11" s="166" t="s">
        <v>7</v>
      </c>
      <c r="C11" s="170"/>
      <c r="D11" s="170"/>
      <c r="E11" s="170"/>
      <c r="F11" s="170"/>
      <c r="G11" s="170"/>
      <c r="H11" s="171">
        <f t="shared" ref="H11:P11" si="0">H12+H26+H49+H187+H196+H268+H350+H597+H924+H998+H1265+H1466+H1660+H1848+H1936+H2006+H2024+H2072+H2090+H2118+H2136+H2172+H2190+H2346+H2375+H2436+H2557+H2591+H2611+H2626+H2658+H2361+H2154+H2558+H2451+H2530</f>
        <v>73085643</v>
      </c>
      <c r="I11" s="209">
        <f t="shared" si="0"/>
        <v>7981867</v>
      </c>
      <c r="J11" s="171">
        <f t="shared" si="0"/>
        <v>81067510</v>
      </c>
      <c r="K11" s="171">
        <f t="shared" si="0"/>
        <v>74647486</v>
      </c>
      <c r="L11" s="209">
        <f t="shared" si="0"/>
        <v>4156685</v>
      </c>
      <c r="M11" s="171">
        <f t="shared" si="0"/>
        <v>78804171</v>
      </c>
      <c r="N11" s="171">
        <f t="shared" si="0"/>
        <v>75225353</v>
      </c>
      <c r="O11" s="209">
        <f t="shared" si="0"/>
        <v>4700375</v>
      </c>
      <c r="P11" s="171">
        <f t="shared" si="0"/>
        <v>79925728</v>
      </c>
    </row>
    <row r="12" spans="2:16" ht="45" hidden="1" customHeight="1" x14ac:dyDescent="0.25">
      <c r="B12" s="165" t="s">
        <v>8</v>
      </c>
      <c r="C12" s="28">
        <v>438</v>
      </c>
      <c r="D12" s="27"/>
      <c r="E12" s="27"/>
      <c r="F12" s="27"/>
      <c r="G12" s="27"/>
      <c r="H12" s="7">
        <f t="shared" ref="H12:P12" si="1">H22+H13</f>
        <v>0</v>
      </c>
      <c r="I12" s="210">
        <f t="shared" si="1"/>
        <v>0</v>
      </c>
      <c r="J12" s="7">
        <f t="shared" si="1"/>
        <v>0</v>
      </c>
      <c r="K12" s="7">
        <f t="shared" si="1"/>
        <v>0</v>
      </c>
      <c r="L12" s="210">
        <f t="shared" si="1"/>
        <v>0</v>
      </c>
      <c r="M12" s="7">
        <f t="shared" si="1"/>
        <v>0</v>
      </c>
      <c r="N12" s="7">
        <f t="shared" si="1"/>
        <v>0</v>
      </c>
      <c r="O12" s="210">
        <f t="shared" si="1"/>
        <v>0</v>
      </c>
      <c r="P12" s="7">
        <f t="shared" si="1"/>
        <v>0</v>
      </c>
    </row>
    <row r="13" spans="2:16" ht="16.5" hidden="1" thickBot="1" x14ac:dyDescent="0.3">
      <c r="B13" s="158" t="s">
        <v>9</v>
      </c>
      <c r="C13" s="19">
        <v>438</v>
      </c>
      <c r="D13" s="19" t="s">
        <v>10</v>
      </c>
      <c r="E13" s="19"/>
      <c r="F13" s="21"/>
      <c r="G13" s="21"/>
      <c r="H13" s="8">
        <f t="shared" ref="H13:P13" si="2">H14</f>
        <v>0</v>
      </c>
      <c r="I13" s="211">
        <f t="shared" si="2"/>
        <v>0</v>
      </c>
      <c r="J13" s="8">
        <f t="shared" si="2"/>
        <v>0</v>
      </c>
      <c r="K13" s="8">
        <f t="shared" si="2"/>
        <v>0</v>
      </c>
      <c r="L13" s="211">
        <f t="shared" si="2"/>
        <v>0</v>
      </c>
      <c r="M13" s="8">
        <f t="shared" si="2"/>
        <v>0</v>
      </c>
      <c r="N13" s="8">
        <f t="shared" si="2"/>
        <v>0</v>
      </c>
      <c r="O13" s="211">
        <f t="shared" si="2"/>
        <v>0</v>
      </c>
      <c r="P13" s="8">
        <f t="shared" si="2"/>
        <v>0</v>
      </c>
    </row>
    <row r="14" spans="2:16" ht="16.5" hidden="1" thickBot="1" x14ac:dyDescent="0.3">
      <c r="B14" s="158" t="s">
        <v>11</v>
      </c>
      <c r="C14" s="16">
        <v>438</v>
      </c>
      <c r="D14" s="19" t="s">
        <v>10</v>
      </c>
      <c r="E14" s="19" t="s">
        <v>12</v>
      </c>
      <c r="F14" s="19"/>
      <c r="G14" s="19"/>
      <c r="H14" s="8">
        <f t="shared" ref="H14:P14" si="3">H15+H19</f>
        <v>0</v>
      </c>
      <c r="I14" s="211">
        <f t="shared" si="3"/>
        <v>0</v>
      </c>
      <c r="J14" s="8">
        <f t="shared" si="3"/>
        <v>0</v>
      </c>
      <c r="K14" s="8">
        <f t="shared" si="3"/>
        <v>0</v>
      </c>
      <c r="L14" s="211">
        <f t="shared" si="3"/>
        <v>0</v>
      </c>
      <c r="M14" s="8">
        <f t="shared" si="3"/>
        <v>0</v>
      </c>
      <c r="N14" s="8">
        <f t="shared" si="3"/>
        <v>0</v>
      </c>
      <c r="O14" s="211">
        <f t="shared" si="3"/>
        <v>0</v>
      </c>
      <c r="P14" s="8">
        <f t="shared" si="3"/>
        <v>0</v>
      </c>
    </row>
    <row r="15" spans="2:16" ht="90.75" hidden="1" thickBot="1" x14ac:dyDescent="0.3">
      <c r="B15" s="156" t="s">
        <v>13</v>
      </c>
      <c r="C15" s="16">
        <v>438</v>
      </c>
      <c r="D15" s="42" t="s">
        <v>14</v>
      </c>
      <c r="E15" s="42" t="s">
        <v>15</v>
      </c>
      <c r="F15" s="42" t="s">
        <v>16</v>
      </c>
      <c r="G15" s="41"/>
      <c r="H15" s="172">
        <f t="shared" ref="H15:P15" si="4">H16+H17+H18</f>
        <v>0</v>
      </c>
      <c r="I15" s="212">
        <f t="shared" si="4"/>
        <v>0</v>
      </c>
      <c r="J15" s="172">
        <f t="shared" si="4"/>
        <v>0</v>
      </c>
      <c r="K15" s="172">
        <f t="shared" si="4"/>
        <v>0</v>
      </c>
      <c r="L15" s="212">
        <f t="shared" si="4"/>
        <v>0</v>
      </c>
      <c r="M15" s="172">
        <f t="shared" si="4"/>
        <v>0</v>
      </c>
      <c r="N15" s="172">
        <f t="shared" si="4"/>
        <v>0</v>
      </c>
      <c r="O15" s="212">
        <f t="shared" si="4"/>
        <v>0</v>
      </c>
      <c r="P15" s="172">
        <f t="shared" si="4"/>
        <v>0</v>
      </c>
    </row>
    <row r="16" spans="2:16" ht="60.75" hidden="1" thickBot="1" x14ac:dyDescent="0.3">
      <c r="B16" s="159" t="s">
        <v>17</v>
      </c>
      <c r="C16" s="16">
        <v>438</v>
      </c>
      <c r="D16" s="42" t="s">
        <v>14</v>
      </c>
      <c r="E16" s="42" t="s">
        <v>15</v>
      </c>
      <c r="F16" s="42" t="s">
        <v>16</v>
      </c>
      <c r="G16" s="42" t="s">
        <v>18</v>
      </c>
      <c r="H16" s="43"/>
      <c r="I16" s="213"/>
      <c r="J16" s="43"/>
      <c r="K16" s="43"/>
      <c r="L16" s="213"/>
      <c r="M16" s="43"/>
      <c r="N16" s="43"/>
      <c r="O16" s="213"/>
      <c r="P16" s="43"/>
    </row>
    <row r="17" spans="2:16" ht="30.75" hidden="1" thickBot="1" x14ac:dyDescent="0.3">
      <c r="B17" s="162" t="s">
        <v>19</v>
      </c>
      <c r="C17" s="16">
        <v>438</v>
      </c>
      <c r="D17" s="42" t="s">
        <v>14</v>
      </c>
      <c r="E17" s="42" t="s">
        <v>15</v>
      </c>
      <c r="F17" s="42" t="s">
        <v>16</v>
      </c>
      <c r="G17" s="42" t="s">
        <v>20</v>
      </c>
      <c r="H17" s="43"/>
      <c r="I17" s="213"/>
      <c r="J17" s="43"/>
      <c r="K17" s="43"/>
      <c r="L17" s="213"/>
      <c r="M17" s="43"/>
      <c r="N17" s="43"/>
      <c r="O17" s="213"/>
      <c r="P17" s="43"/>
    </row>
    <row r="18" spans="2:16" ht="16.5" hidden="1" thickBot="1" x14ac:dyDescent="0.3">
      <c r="B18" s="159" t="s">
        <v>21</v>
      </c>
      <c r="C18" s="16">
        <v>438</v>
      </c>
      <c r="D18" s="42" t="s">
        <v>14</v>
      </c>
      <c r="E18" s="42" t="s">
        <v>15</v>
      </c>
      <c r="F18" s="42" t="s">
        <v>16</v>
      </c>
      <c r="G18" s="42" t="s">
        <v>22</v>
      </c>
      <c r="H18" s="43"/>
      <c r="I18" s="213"/>
      <c r="J18" s="43"/>
      <c r="K18" s="43"/>
      <c r="L18" s="213"/>
      <c r="M18" s="43"/>
      <c r="N18" s="43"/>
      <c r="O18" s="213"/>
      <c r="P18" s="43"/>
    </row>
    <row r="19" spans="2:16" ht="90" hidden="1" customHeight="1" x14ac:dyDescent="0.25">
      <c r="B19" s="156" t="s">
        <v>23</v>
      </c>
      <c r="C19" s="132">
        <v>438</v>
      </c>
      <c r="D19" s="42" t="s">
        <v>14</v>
      </c>
      <c r="E19" s="42" t="s">
        <v>15</v>
      </c>
      <c r="F19" s="42" t="s">
        <v>24</v>
      </c>
      <c r="G19" s="41"/>
      <c r="H19" s="172">
        <f t="shared" ref="H19:P19" si="5">H20+H21</f>
        <v>0</v>
      </c>
      <c r="I19" s="212">
        <f t="shared" si="5"/>
        <v>0</v>
      </c>
      <c r="J19" s="172">
        <f t="shared" si="5"/>
        <v>0</v>
      </c>
      <c r="K19" s="172">
        <f t="shared" si="5"/>
        <v>0</v>
      </c>
      <c r="L19" s="212">
        <f t="shared" si="5"/>
        <v>0</v>
      </c>
      <c r="M19" s="172">
        <f t="shared" si="5"/>
        <v>0</v>
      </c>
      <c r="N19" s="172">
        <f t="shared" si="5"/>
        <v>0</v>
      </c>
      <c r="O19" s="212">
        <f t="shared" si="5"/>
        <v>0</v>
      </c>
      <c r="P19" s="172">
        <f t="shared" si="5"/>
        <v>0</v>
      </c>
    </row>
    <row r="20" spans="2:16" ht="60.75" hidden="1" thickBot="1" x14ac:dyDescent="0.3">
      <c r="B20" s="159" t="s">
        <v>17</v>
      </c>
      <c r="C20" s="132">
        <v>438</v>
      </c>
      <c r="D20" s="42" t="s">
        <v>14</v>
      </c>
      <c r="E20" s="42" t="s">
        <v>15</v>
      </c>
      <c r="F20" s="42" t="s">
        <v>24</v>
      </c>
      <c r="G20" s="42" t="s">
        <v>18</v>
      </c>
      <c r="H20" s="43"/>
      <c r="I20" s="213"/>
      <c r="J20" s="43"/>
      <c r="K20" s="43"/>
      <c r="L20" s="213"/>
      <c r="M20" s="43"/>
      <c r="N20" s="43"/>
      <c r="O20" s="213"/>
      <c r="P20" s="43"/>
    </row>
    <row r="21" spans="2:16" ht="30.75" hidden="1" thickBot="1" x14ac:dyDescent="0.3">
      <c r="B21" s="162" t="s">
        <v>19</v>
      </c>
      <c r="C21" s="132">
        <v>438</v>
      </c>
      <c r="D21" s="42" t="s">
        <v>14</v>
      </c>
      <c r="E21" s="42" t="s">
        <v>15</v>
      </c>
      <c r="F21" s="42" t="s">
        <v>24</v>
      </c>
      <c r="G21" s="42" t="s">
        <v>20</v>
      </c>
      <c r="H21" s="43"/>
      <c r="I21" s="213"/>
      <c r="J21" s="43"/>
      <c r="K21" s="43"/>
      <c r="L21" s="213"/>
      <c r="M21" s="43"/>
      <c r="N21" s="43"/>
      <c r="O21" s="213"/>
      <c r="P21" s="43"/>
    </row>
    <row r="22" spans="2:16" ht="16.5" hidden="1" thickBot="1" x14ac:dyDescent="0.3">
      <c r="B22" s="158"/>
      <c r="C22" s="19"/>
      <c r="D22" s="68"/>
      <c r="E22" s="19"/>
      <c r="F22" s="19"/>
      <c r="G22" s="29"/>
      <c r="H22" s="8"/>
      <c r="I22" s="211"/>
      <c r="J22" s="8"/>
      <c r="K22" s="8"/>
      <c r="L22" s="211"/>
      <c r="M22" s="8"/>
      <c r="N22" s="8"/>
      <c r="O22" s="211"/>
      <c r="P22" s="8"/>
    </row>
    <row r="23" spans="2:16" ht="16.5" hidden="1" thickBot="1" x14ac:dyDescent="0.3">
      <c r="B23" s="158"/>
      <c r="C23" s="19"/>
      <c r="D23" s="68"/>
      <c r="E23" s="19"/>
      <c r="F23" s="19"/>
      <c r="G23" s="16"/>
      <c r="H23" s="8"/>
      <c r="I23" s="211"/>
      <c r="J23" s="8"/>
      <c r="K23" s="8"/>
      <c r="L23" s="211"/>
      <c r="M23" s="8"/>
      <c r="N23" s="8"/>
      <c r="O23" s="211"/>
      <c r="P23" s="8"/>
    </row>
    <row r="24" spans="2:16" ht="16.5" hidden="1" thickBot="1" x14ac:dyDescent="0.3">
      <c r="B24" s="156"/>
      <c r="C24" s="19"/>
      <c r="D24" s="41"/>
      <c r="E24" s="60"/>
      <c r="F24" s="60"/>
      <c r="G24" s="58"/>
      <c r="H24" s="173"/>
      <c r="I24" s="214"/>
      <c r="J24" s="173"/>
      <c r="K24" s="173"/>
      <c r="L24" s="214"/>
      <c r="M24" s="173"/>
      <c r="N24" s="173"/>
      <c r="O24" s="214"/>
      <c r="P24" s="173"/>
    </row>
    <row r="25" spans="2:16" ht="16.5" hidden="1" thickBot="1" x14ac:dyDescent="0.3">
      <c r="B25" s="156"/>
      <c r="C25" s="19"/>
      <c r="D25" s="41"/>
      <c r="E25" s="60"/>
      <c r="F25" s="60"/>
      <c r="G25" s="58"/>
      <c r="H25" s="173"/>
      <c r="I25" s="214"/>
      <c r="J25" s="173"/>
      <c r="K25" s="173"/>
      <c r="L25" s="214"/>
      <c r="M25" s="173"/>
      <c r="N25" s="173"/>
      <c r="O25" s="214"/>
      <c r="P25" s="173"/>
    </row>
    <row r="26" spans="2:16" ht="22.5" customHeight="1" thickBot="1" x14ac:dyDescent="0.3">
      <c r="B26" s="161" t="s">
        <v>25</v>
      </c>
      <c r="C26" s="28">
        <v>801</v>
      </c>
      <c r="D26" s="27"/>
      <c r="E26" s="27"/>
      <c r="F26" s="27"/>
      <c r="G26" s="27"/>
      <c r="H26" s="6">
        <f t="shared" ref="H26:P26" si="6">H43+H27</f>
        <v>102052</v>
      </c>
      <c r="I26" s="215">
        <f t="shared" si="6"/>
        <v>40</v>
      </c>
      <c r="J26" s="6">
        <f t="shared" si="6"/>
        <v>102092</v>
      </c>
      <c r="K26" s="6">
        <f t="shared" si="6"/>
        <v>103974</v>
      </c>
      <c r="L26" s="215">
        <f t="shared" si="6"/>
        <v>-1873</v>
      </c>
      <c r="M26" s="6">
        <f t="shared" si="6"/>
        <v>102101</v>
      </c>
      <c r="N26" s="6">
        <f t="shared" si="6"/>
        <v>104010</v>
      </c>
      <c r="O26" s="215">
        <f t="shared" si="6"/>
        <v>-1874</v>
      </c>
      <c r="P26" s="6">
        <f t="shared" si="6"/>
        <v>102136</v>
      </c>
    </row>
    <row r="27" spans="2:16" s="12" customFormat="1" ht="20.25" customHeight="1" x14ac:dyDescent="0.25">
      <c r="B27" s="160" t="s">
        <v>9</v>
      </c>
      <c r="C27" s="49">
        <v>801</v>
      </c>
      <c r="D27" s="47" t="s">
        <v>14</v>
      </c>
      <c r="E27" s="46"/>
      <c r="F27" s="174"/>
      <c r="G27" s="48"/>
      <c r="H27" s="44">
        <f t="shared" ref="H27:P27" si="7">H28+H38</f>
        <v>101974</v>
      </c>
      <c r="I27" s="216">
        <f t="shared" si="7"/>
        <v>40</v>
      </c>
      <c r="J27" s="44">
        <f t="shared" si="7"/>
        <v>102014</v>
      </c>
      <c r="K27" s="44">
        <f t="shared" si="7"/>
        <v>103896</v>
      </c>
      <c r="L27" s="216">
        <f t="shared" si="7"/>
        <v>-1873</v>
      </c>
      <c r="M27" s="44">
        <f t="shared" si="7"/>
        <v>102023</v>
      </c>
      <c r="N27" s="44">
        <f t="shared" si="7"/>
        <v>103932</v>
      </c>
      <c r="O27" s="216">
        <f t="shared" si="7"/>
        <v>-1874</v>
      </c>
      <c r="P27" s="44">
        <f t="shared" si="7"/>
        <v>102058</v>
      </c>
    </row>
    <row r="28" spans="2:16" s="12" customFormat="1" ht="48.75" customHeight="1" x14ac:dyDescent="0.25">
      <c r="B28" s="160" t="s">
        <v>26</v>
      </c>
      <c r="C28" s="49">
        <v>801</v>
      </c>
      <c r="D28" s="47" t="s">
        <v>14</v>
      </c>
      <c r="E28" s="47" t="s">
        <v>27</v>
      </c>
      <c r="F28" s="49"/>
      <c r="G28" s="46"/>
      <c r="H28" s="44">
        <f t="shared" ref="H28:J29" si="8">H29</f>
        <v>101974</v>
      </c>
      <c r="I28" s="216">
        <f t="shared" si="8"/>
        <v>40</v>
      </c>
      <c r="J28" s="44">
        <f t="shared" si="8"/>
        <v>102014</v>
      </c>
      <c r="K28" s="44">
        <f t="shared" ref="K28:N29" si="9">K29</f>
        <v>103896</v>
      </c>
      <c r="L28" s="216">
        <f>L29</f>
        <v>-1873</v>
      </c>
      <c r="M28" s="44">
        <f>M29</f>
        <v>102023</v>
      </c>
      <c r="N28" s="44">
        <f t="shared" si="9"/>
        <v>103932</v>
      </c>
      <c r="O28" s="216">
        <f>O29</f>
        <v>-1874</v>
      </c>
      <c r="P28" s="44">
        <f>P29</f>
        <v>102058</v>
      </c>
    </row>
    <row r="29" spans="2:16" s="12" customFormat="1" ht="27.75" customHeight="1" x14ac:dyDescent="0.25">
      <c r="B29" s="157" t="s">
        <v>28</v>
      </c>
      <c r="C29" s="49">
        <v>801</v>
      </c>
      <c r="D29" s="52" t="s">
        <v>14</v>
      </c>
      <c r="E29" s="52" t="s">
        <v>27</v>
      </c>
      <c r="F29" s="98">
        <v>99</v>
      </c>
      <c r="G29" s="46"/>
      <c r="H29" s="43">
        <f t="shared" si="8"/>
        <v>101974</v>
      </c>
      <c r="I29" s="213">
        <f t="shared" si="8"/>
        <v>40</v>
      </c>
      <c r="J29" s="43">
        <f t="shared" si="8"/>
        <v>102014</v>
      </c>
      <c r="K29" s="43">
        <f t="shared" si="9"/>
        <v>103896</v>
      </c>
      <c r="L29" s="213">
        <f>L30</f>
        <v>-1873</v>
      </c>
      <c r="M29" s="43">
        <f>M30</f>
        <v>102023</v>
      </c>
      <c r="N29" s="43">
        <f t="shared" si="9"/>
        <v>103932</v>
      </c>
      <c r="O29" s="213">
        <f>O30</f>
        <v>-1874</v>
      </c>
      <c r="P29" s="43">
        <f>P30</f>
        <v>102058</v>
      </c>
    </row>
    <row r="30" spans="2:16" s="12" customFormat="1" ht="15.75" x14ac:dyDescent="0.25">
      <c r="B30" s="157" t="s">
        <v>29</v>
      </c>
      <c r="C30" s="49">
        <v>801</v>
      </c>
      <c r="D30" s="52" t="s">
        <v>14</v>
      </c>
      <c r="E30" s="52" t="s">
        <v>27</v>
      </c>
      <c r="F30" s="99" t="s">
        <v>30</v>
      </c>
      <c r="G30" s="51"/>
      <c r="H30" s="43">
        <f t="shared" ref="H30:P30" si="10">H31+H32+H34+H35+H36+H33+H37</f>
        <v>101974</v>
      </c>
      <c r="I30" s="213">
        <f t="shared" si="10"/>
        <v>40</v>
      </c>
      <c r="J30" s="43">
        <f t="shared" si="10"/>
        <v>102014</v>
      </c>
      <c r="K30" s="43">
        <f t="shared" si="10"/>
        <v>103896</v>
      </c>
      <c r="L30" s="213">
        <f t="shared" si="10"/>
        <v>-1873</v>
      </c>
      <c r="M30" s="43">
        <f t="shared" si="10"/>
        <v>102023</v>
      </c>
      <c r="N30" s="43">
        <f t="shared" si="10"/>
        <v>103932</v>
      </c>
      <c r="O30" s="213">
        <f t="shared" si="10"/>
        <v>-1874</v>
      </c>
      <c r="P30" s="43">
        <f t="shared" si="10"/>
        <v>102058</v>
      </c>
    </row>
    <row r="31" spans="2:16" s="12" customFormat="1" ht="105" customHeight="1" x14ac:dyDescent="0.25">
      <c r="B31" s="162" t="s">
        <v>31</v>
      </c>
      <c r="C31" s="49">
        <v>801</v>
      </c>
      <c r="D31" s="52" t="s">
        <v>14</v>
      </c>
      <c r="E31" s="52" t="s">
        <v>27</v>
      </c>
      <c r="F31" s="99" t="s">
        <v>32</v>
      </c>
      <c r="G31" s="52" t="s">
        <v>18</v>
      </c>
      <c r="H31" s="43">
        <v>7857</v>
      </c>
      <c r="I31" s="213">
        <v>0</v>
      </c>
      <c r="J31" s="43">
        <f>H31+I31</f>
        <v>7857</v>
      </c>
      <c r="K31" s="43">
        <v>8098</v>
      </c>
      <c r="L31" s="213">
        <v>-241</v>
      </c>
      <c r="M31" s="43">
        <f>K31+L31</f>
        <v>7857</v>
      </c>
      <c r="N31" s="43">
        <v>8098</v>
      </c>
      <c r="O31" s="213">
        <v>-241</v>
      </c>
      <c r="P31" s="43">
        <f>N31+O31</f>
        <v>7857</v>
      </c>
    </row>
    <row r="32" spans="2:16" s="12" customFormat="1" ht="110.25" customHeight="1" x14ac:dyDescent="0.25">
      <c r="B32" s="157" t="s">
        <v>33</v>
      </c>
      <c r="C32" s="49">
        <v>801</v>
      </c>
      <c r="D32" s="52" t="s">
        <v>14</v>
      </c>
      <c r="E32" s="52" t="s">
        <v>27</v>
      </c>
      <c r="F32" s="99" t="s">
        <v>34</v>
      </c>
      <c r="G32" s="52" t="s">
        <v>18</v>
      </c>
      <c r="H32" s="43">
        <v>5233</v>
      </c>
      <c r="I32" s="213"/>
      <c r="J32" s="43">
        <f t="shared" ref="J32:J37" si="11">H32+I32</f>
        <v>5233</v>
      </c>
      <c r="K32" s="43">
        <v>5394</v>
      </c>
      <c r="L32" s="213">
        <v>-161</v>
      </c>
      <c r="M32" s="43">
        <f t="shared" ref="M32:M37" si="12">K32+L32</f>
        <v>5233</v>
      </c>
      <c r="N32" s="43">
        <v>5394</v>
      </c>
      <c r="O32" s="213">
        <v>-161</v>
      </c>
      <c r="P32" s="43">
        <f t="shared" ref="P32:P37" si="13">N32+O32</f>
        <v>5233</v>
      </c>
    </row>
    <row r="33" spans="2:16" s="12" customFormat="1" ht="45" hidden="1" x14ac:dyDescent="0.25">
      <c r="B33" s="157" t="s">
        <v>35</v>
      </c>
      <c r="C33" s="49">
        <v>801</v>
      </c>
      <c r="D33" s="52" t="s">
        <v>14</v>
      </c>
      <c r="E33" s="52" t="s">
        <v>27</v>
      </c>
      <c r="F33" s="99" t="s">
        <v>36</v>
      </c>
      <c r="G33" s="52" t="s">
        <v>20</v>
      </c>
      <c r="H33" s="43"/>
      <c r="I33" s="213"/>
      <c r="J33" s="43">
        <f t="shared" si="11"/>
        <v>0</v>
      </c>
      <c r="K33" s="43"/>
      <c r="L33" s="213"/>
      <c r="M33" s="43">
        <f t="shared" si="12"/>
        <v>0</v>
      </c>
      <c r="N33" s="43"/>
      <c r="O33" s="213"/>
      <c r="P33" s="43">
        <f t="shared" si="13"/>
        <v>0</v>
      </c>
    </row>
    <row r="34" spans="2:16" s="12" customFormat="1" ht="90" x14ac:dyDescent="0.25">
      <c r="B34" s="157" t="s">
        <v>37</v>
      </c>
      <c r="C34" s="49">
        <v>801</v>
      </c>
      <c r="D34" s="52" t="s">
        <v>14</v>
      </c>
      <c r="E34" s="52" t="s">
        <v>27</v>
      </c>
      <c r="F34" s="99" t="s">
        <v>38</v>
      </c>
      <c r="G34" s="52" t="s">
        <v>18</v>
      </c>
      <c r="H34" s="43">
        <v>79595</v>
      </c>
      <c r="I34" s="213"/>
      <c r="J34" s="43">
        <f t="shared" si="11"/>
        <v>79595</v>
      </c>
      <c r="K34" s="43">
        <v>81115</v>
      </c>
      <c r="L34" s="213">
        <v>-1511</v>
      </c>
      <c r="M34" s="43">
        <f t="shared" si="12"/>
        <v>79604</v>
      </c>
      <c r="N34" s="43">
        <v>81151</v>
      </c>
      <c r="O34" s="213">
        <v>-1512</v>
      </c>
      <c r="P34" s="43">
        <f t="shared" si="13"/>
        <v>79639</v>
      </c>
    </row>
    <row r="35" spans="2:16" s="12" customFormat="1" ht="80.25" customHeight="1" x14ac:dyDescent="0.25">
      <c r="B35" s="159" t="s">
        <v>39</v>
      </c>
      <c r="C35" s="49">
        <v>801</v>
      </c>
      <c r="D35" s="52" t="s">
        <v>14</v>
      </c>
      <c r="E35" s="52" t="s">
        <v>27</v>
      </c>
      <c r="F35" s="99" t="s">
        <v>38</v>
      </c>
      <c r="G35" s="52" t="s">
        <v>20</v>
      </c>
      <c r="H35" s="43">
        <v>8199</v>
      </c>
      <c r="I35" s="213"/>
      <c r="J35" s="43">
        <f t="shared" si="11"/>
        <v>8199</v>
      </c>
      <c r="K35" s="43">
        <v>8199</v>
      </c>
      <c r="L35" s="213"/>
      <c r="M35" s="43">
        <f t="shared" si="12"/>
        <v>8199</v>
      </c>
      <c r="N35" s="43">
        <v>8199</v>
      </c>
      <c r="O35" s="213"/>
      <c r="P35" s="43">
        <f t="shared" si="13"/>
        <v>8199</v>
      </c>
    </row>
    <row r="36" spans="2:16" s="12" customFormat="1" ht="42" customHeight="1" x14ac:dyDescent="0.25">
      <c r="B36" s="157" t="s">
        <v>40</v>
      </c>
      <c r="C36" s="49">
        <v>801</v>
      </c>
      <c r="D36" s="52" t="s">
        <v>14</v>
      </c>
      <c r="E36" s="52" t="s">
        <v>27</v>
      </c>
      <c r="F36" s="99" t="s">
        <v>38</v>
      </c>
      <c r="G36" s="52" t="s">
        <v>22</v>
      </c>
      <c r="H36" s="43">
        <v>40</v>
      </c>
      <c r="I36" s="213">
        <v>40</v>
      </c>
      <c r="J36" s="43">
        <f t="shared" si="11"/>
        <v>80</v>
      </c>
      <c r="K36" s="43">
        <v>40</v>
      </c>
      <c r="L36" s="213">
        <v>40</v>
      </c>
      <c r="M36" s="43">
        <f t="shared" si="12"/>
        <v>80</v>
      </c>
      <c r="N36" s="43">
        <v>40</v>
      </c>
      <c r="O36" s="213">
        <v>40</v>
      </c>
      <c r="P36" s="43">
        <f t="shared" si="13"/>
        <v>80</v>
      </c>
    </row>
    <row r="37" spans="2:16" s="12" customFormat="1" ht="60" x14ac:dyDescent="0.25">
      <c r="B37" s="157" t="s">
        <v>41</v>
      </c>
      <c r="C37" s="49">
        <v>801</v>
      </c>
      <c r="D37" s="52" t="s">
        <v>14</v>
      </c>
      <c r="E37" s="52" t="s">
        <v>27</v>
      </c>
      <c r="F37" s="99" t="s">
        <v>42</v>
      </c>
      <c r="G37" s="52" t="s">
        <v>20</v>
      </c>
      <c r="H37" s="43">
        <v>1050</v>
      </c>
      <c r="I37" s="213"/>
      <c r="J37" s="43">
        <f t="shared" si="11"/>
        <v>1050</v>
      </c>
      <c r="K37" s="43">
        <v>1050</v>
      </c>
      <c r="L37" s="213"/>
      <c r="M37" s="43">
        <f t="shared" si="12"/>
        <v>1050</v>
      </c>
      <c r="N37" s="43">
        <v>1050</v>
      </c>
      <c r="O37" s="213"/>
      <c r="P37" s="43">
        <f t="shared" si="13"/>
        <v>1050</v>
      </c>
    </row>
    <row r="38" spans="2:16" s="12" customFormat="1" ht="24" hidden="1" customHeight="1" x14ac:dyDescent="0.25">
      <c r="B38" s="160" t="s">
        <v>43</v>
      </c>
      <c r="C38" s="49">
        <v>801</v>
      </c>
      <c r="D38" s="47" t="s">
        <v>14</v>
      </c>
      <c r="E38" s="47" t="s">
        <v>44</v>
      </c>
      <c r="F38" s="119"/>
      <c r="G38" s="51"/>
      <c r="H38" s="44">
        <f t="shared" ref="H38:J39" si="14">H39</f>
        <v>0</v>
      </c>
      <c r="I38" s="216">
        <f t="shared" si="14"/>
        <v>0</v>
      </c>
      <c r="J38" s="44">
        <f t="shared" si="14"/>
        <v>0</v>
      </c>
      <c r="K38" s="44">
        <f t="shared" ref="K38:N39" si="15">K39</f>
        <v>0</v>
      </c>
      <c r="L38" s="216">
        <f>L39</f>
        <v>0</v>
      </c>
      <c r="M38" s="44">
        <f>M39</f>
        <v>0</v>
      </c>
      <c r="N38" s="44">
        <f t="shared" si="15"/>
        <v>0</v>
      </c>
      <c r="O38" s="216">
        <f>O39</f>
        <v>0</v>
      </c>
      <c r="P38" s="44">
        <f>P39</f>
        <v>0</v>
      </c>
    </row>
    <row r="39" spans="2:16" s="12" customFormat="1" ht="30.75" hidden="1" customHeight="1" x14ac:dyDescent="0.25">
      <c r="B39" s="157" t="s">
        <v>28</v>
      </c>
      <c r="C39" s="49">
        <v>801</v>
      </c>
      <c r="D39" s="52" t="s">
        <v>14</v>
      </c>
      <c r="E39" s="52" t="s">
        <v>44</v>
      </c>
      <c r="F39" s="98">
        <v>99</v>
      </c>
      <c r="G39" s="51"/>
      <c r="H39" s="43">
        <f t="shared" si="14"/>
        <v>0</v>
      </c>
      <c r="I39" s="213">
        <f t="shared" si="14"/>
        <v>0</v>
      </c>
      <c r="J39" s="43">
        <f t="shared" si="14"/>
        <v>0</v>
      </c>
      <c r="K39" s="43">
        <f t="shared" si="15"/>
        <v>0</v>
      </c>
      <c r="L39" s="213">
        <f>L40</f>
        <v>0</v>
      </c>
      <c r="M39" s="43">
        <f>M40</f>
        <v>0</v>
      </c>
      <c r="N39" s="43">
        <f t="shared" si="15"/>
        <v>0</v>
      </c>
      <c r="O39" s="213">
        <f>O40</f>
        <v>0</v>
      </c>
      <c r="P39" s="43">
        <f>P40</f>
        <v>0</v>
      </c>
    </row>
    <row r="40" spans="2:16" s="12" customFormat="1" ht="21" hidden="1" customHeight="1" x14ac:dyDescent="0.25">
      <c r="B40" s="157" t="s">
        <v>29</v>
      </c>
      <c r="C40" s="49">
        <v>801</v>
      </c>
      <c r="D40" s="52" t="s">
        <v>14</v>
      </c>
      <c r="E40" s="52" t="s">
        <v>44</v>
      </c>
      <c r="F40" s="99" t="s">
        <v>30</v>
      </c>
      <c r="G40" s="51"/>
      <c r="H40" s="43">
        <f t="shared" ref="H40:P40" si="16">H41+H42</f>
        <v>0</v>
      </c>
      <c r="I40" s="213">
        <f t="shared" si="16"/>
        <v>0</v>
      </c>
      <c r="J40" s="43">
        <f t="shared" si="16"/>
        <v>0</v>
      </c>
      <c r="K40" s="43">
        <f t="shared" si="16"/>
        <v>0</v>
      </c>
      <c r="L40" s="213">
        <f t="shared" si="16"/>
        <v>0</v>
      </c>
      <c r="M40" s="43">
        <f t="shared" si="16"/>
        <v>0</v>
      </c>
      <c r="N40" s="43">
        <f t="shared" si="16"/>
        <v>0</v>
      </c>
      <c r="O40" s="213">
        <f t="shared" si="16"/>
        <v>0</v>
      </c>
      <c r="P40" s="43">
        <f t="shared" si="16"/>
        <v>0</v>
      </c>
    </row>
    <row r="41" spans="2:16" s="12" customFormat="1" ht="118.5" hidden="1" customHeight="1" x14ac:dyDescent="0.25">
      <c r="B41" s="157" t="s">
        <v>45</v>
      </c>
      <c r="C41" s="49">
        <v>801</v>
      </c>
      <c r="D41" s="52" t="s">
        <v>14</v>
      </c>
      <c r="E41" s="52" t="s">
        <v>44</v>
      </c>
      <c r="F41" s="99" t="s">
        <v>46</v>
      </c>
      <c r="G41" s="52" t="s">
        <v>18</v>
      </c>
      <c r="H41" s="43"/>
      <c r="I41" s="213"/>
      <c r="J41" s="43"/>
      <c r="K41" s="43"/>
      <c r="L41" s="213"/>
      <c r="M41" s="43"/>
      <c r="N41" s="43"/>
      <c r="O41" s="213"/>
      <c r="P41" s="43"/>
    </row>
    <row r="42" spans="2:16" s="12" customFormat="1" ht="60" hidden="1" customHeight="1" x14ac:dyDescent="0.25">
      <c r="B42" s="157" t="s">
        <v>2334</v>
      </c>
      <c r="C42" s="49">
        <v>801</v>
      </c>
      <c r="D42" s="52" t="s">
        <v>14</v>
      </c>
      <c r="E42" s="52" t="s">
        <v>44</v>
      </c>
      <c r="F42" s="99" t="s">
        <v>46</v>
      </c>
      <c r="G42" s="52" t="s">
        <v>20</v>
      </c>
      <c r="H42" s="43"/>
      <c r="I42" s="213"/>
      <c r="J42" s="43"/>
      <c r="K42" s="43"/>
      <c r="L42" s="213"/>
      <c r="M42" s="43"/>
      <c r="N42" s="43"/>
      <c r="O42" s="213"/>
      <c r="P42" s="43"/>
    </row>
    <row r="43" spans="2:16" s="12" customFormat="1" ht="15.75" x14ac:dyDescent="0.25">
      <c r="B43" s="158" t="s">
        <v>47</v>
      </c>
      <c r="C43" s="65">
        <v>801</v>
      </c>
      <c r="D43" s="47" t="s">
        <v>48</v>
      </c>
      <c r="E43" s="19"/>
      <c r="F43" s="19"/>
      <c r="G43" s="29"/>
      <c r="H43" s="8">
        <f>H44</f>
        <v>78</v>
      </c>
      <c r="I43" s="211">
        <f t="shared" ref="I43:J47" si="17">I44</f>
        <v>0</v>
      </c>
      <c r="J43" s="8">
        <f t="shared" si="17"/>
        <v>78</v>
      </c>
      <c r="K43" s="8">
        <f t="shared" ref="K43:N47" si="18">K44</f>
        <v>78</v>
      </c>
      <c r="L43" s="211">
        <f t="shared" ref="L43:M47" si="19">L44</f>
        <v>0</v>
      </c>
      <c r="M43" s="8">
        <f t="shared" si="19"/>
        <v>78</v>
      </c>
      <c r="N43" s="8">
        <f t="shared" si="18"/>
        <v>78</v>
      </c>
      <c r="O43" s="211">
        <f t="shared" ref="O43:P47" si="20">O44</f>
        <v>0</v>
      </c>
      <c r="P43" s="8">
        <f t="shared" si="20"/>
        <v>78</v>
      </c>
    </row>
    <row r="44" spans="2:16" s="12" customFormat="1" ht="32.25" customHeight="1" x14ac:dyDescent="0.25">
      <c r="B44" s="158" t="s">
        <v>49</v>
      </c>
      <c r="C44" s="65">
        <v>801</v>
      </c>
      <c r="D44" s="47" t="s">
        <v>48</v>
      </c>
      <c r="E44" s="19" t="s">
        <v>12</v>
      </c>
      <c r="F44" s="19"/>
      <c r="G44" s="16"/>
      <c r="H44" s="8">
        <f>H45</f>
        <v>78</v>
      </c>
      <c r="I44" s="211">
        <f t="shared" si="17"/>
        <v>0</v>
      </c>
      <c r="J44" s="8">
        <f t="shared" si="17"/>
        <v>78</v>
      </c>
      <c r="K44" s="8">
        <f t="shared" si="18"/>
        <v>78</v>
      </c>
      <c r="L44" s="211">
        <f t="shared" si="19"/>
        <v>0</v>
      </c>
      <c r="M44" s="8">
        <f t="shared" si="19"/>
        <v>78</v>
      </c>
      <c r="N44" s="8">
        <f t="shared" si="18"/>
        <v>78</v>
      </c>
      <c r="O44" s="211">
        <f t="shared" si="20"/>
        <v>0</v>
      </c>
      <c r="P44" s="8">
        <f t="shared" si="20"/>
        <v>78</v>
      </c>
    </row>
    <row r="45" spans="2:16" s="12" customFormat="1" ht="30" x14ac:dyDescent="0.25">
      <c r="B45" s="156" t="s">
        <v>50</v>
      </c>
      <c r="C45" s="65">
        <v>801</v>
      </c>
      <c r="D45" s="52" t="s">
        <v>48</v>
      </c>
      <c r="E45" s="22" t="s">
        <v>15</v>
      </c>
      <c r="F45" s="89" t="s">
        <v>51</v>
      </c>
      <c r="G45" s="16"/>
      <c r="H45" s="9">
        <f>H46</f>
        <v>78</v>
      </c>
      <c r="I45" s="217">
        <f t="shared" si="17"/>
        <v>0</v>
      </c>
      <c r="J45" s="9">
        <f t="shared" si="17"/>
        <v>78</v>
      </c>
      <c r="K45" s="9">
        <f t="shared" si="18"/>
        <v>78</v>
      </c>
      <c r="L45" s="217">
        <f t="shared" si="19"/>
        <v>0</v>
      </c>
      <c r="M45" s="9">
        <f t="shared" si="19"/>
        <v>78</v>
      </c>
      <c r="N45" s="9">
        <f t="shared" si="18"/>
        <v>78</v>
      </c>
      <c r="O45" s="217">
        <f t="shared" si="20"/>
        <v>0</v>
      </c>
      <c r="P45" s="9">
        <f t="shared" si="20"/>
        <v>78</v>
      </c>
    </row>
    <row r="46" spans="2:16" s="12" customFormat="1" ht="45.75" customHeight="1" x14ac:dyDescent="0.25">
      <c r="B46" s="156" t="s">
        <v>52</v>
      </c>
      <c r="C46" s="65">
        <v>801</v>
      </c>
      <c r="D46" s="52" t="s">
        <v>48</v>
      </c>
      <c r="E46" s="22" t="s">
        <v>15</v>
      </c>
      <c r="F46" s="89" t="s">
        <v>53</v>
      </c>
      <c r="G46" s="16"/>
      <c r="H46" s="9">
        <f>H47</f>
        <v>78</v>
      </c>
      <c r="I46" s="217">
        <f t="shared" si="17"/>
        <v>0</v>
      </c>
      <c r="J46" s="9">
        <f t="shared" si="17"/>
        <v>78</v>
      </c>
      <c r="K46" s="9">
        <f t="shared" si="18"/>
        <v>78</v>
      </c>
      <c r="L46" s="217">
        <f t="shared" si="19"/>
        <v>0</v>
      </c>
      <c r="M46" s="9">
        <f t="shared" si="19"/>
        <v>78</v>
      </c>
      <c r="N46" s="9">
        <f t="shared" si="18"/>
        <v>78</v>
      </c>
      <c r="O46" s="217">
        <f t="shared" si="20"/>
        <v>0</v>
      </c>
      <c r="P46" s="9">
        <f t="shared" si="20"/>
        <v>78</v>
      </c>
    </row>
    <row r="47" spans="2:16" s="12" customFormat="1" ht="30" x14ac:dyDescent="0.25">
      <c r="B47" s="156" t="s">
        <v>54</v>
      </c>
      <c r="C47" s="65">
        <v>801</v>
      </c>
      <c r="D47" s="61" t="s">
        <v>48</v>
      </c>
      <c r="E47" s="61" t="s">
        <v>15</v>
      </c>
      <c r="F47" s="93" t="s">
        <v>55</v>
      </c>
      <c r="G47" s="58"/>
      <c r="H47" s="9">
        <f>H48</f>
        <v>78</v>
      </c>
      <c r="I47" s="217">
        <f t="shared" si="17"/>
        <v>0</v>
      </c>
      <c r="J47" s="9">
        <f t="shared" si="17"/>
        <v>78</v>
      </c>
      <c r="K47" s="9">
        <f t="shared" si="18"/>
        <v>78</v>
      </c>
      <c r="L47" s="217">
        <f t="shared" si="19"/>
        <v>0</v>
      </c>
      <c r="M47" s="9">
        <f t="shared" si="19"/>
        <v>78</v>
      </c>
      <c r="N47" s="9">
        <f t="shared" si="18"/>
        <v>78</v>
      </c>
      <c r="O47" s="217">
        <f t="shared" si="20"/>
        <v>0</v>
      </c>
      <c r="P47" s="9">
        <f t="shared" si="20"/>
        <v>78</v>
      </c>
    </row>
    <row r="48" spans="2:16" s="12" customFormat="1" ht="105.75" thickBot="1" x14ac:dyDescent="0.3">
      <c r="B48" s="156" t="s">
        <v>2336</v>
      </c>
      <c r="C48" s="65">
        <v>801</v>
      </c>
      <c r="D48" s="61" t="s">
        <v>48</v>
      </c>
      <c r="E48" s="61" t="s">
        <v>15</v>
      </c>
      <c r="F48" s="93" t="s">
        <v>56</v>
      </c>
      <c r="G48" s="59" t="s">
        <v>20</v>
      </c>
      <c r="H48" s="43">
        <v>78</v>
      </c>
      <c r="I48" s="213"/>
      <c r="J48" s="43">
        <f>I48+H48</f>
        <v>78</v>
      </c>
      <c r="K48" s="43">
        <v>78</v>
      </c>
      <c r="L48" s="213"/>
      <c r="M48" s="43">
        <f>L48+K48</f>
        <v>78</v>
      </c>
      <c r="N48" s="43">
        <v>78</v>
      </c>
      <c r="O48" s="213"/>
      <c r="P48" s="43">
        <f>O48+N48</f>
        <v>78</v>
      </c>
    </row>
    <row r="49" spans="2:16" ht="21" customHeight="1" thickBot="1" x14ac:dyDescent="0.3">
      <c r="B49" s="161" t="s">
        <v>57</v>
      </c>
      <c r="C49" s="28">
        <v>802</v>
      </c>
      <c r="D49" s="28"/>
      <c r="E49" s="28"/>
      <c r="F49" s="28"/>
      <c r="G49" s="28"/>
      <c r="H49" s="6">
        <f t="shared" ref="H49:P49" si="21">H50+H79+H84+H135+H166+H177</f>
        <v>983136</v>
      </c>
      <c r="I49" s="215">
        <f t="shared" si="21"/>
        <v>6947</v>
      </c>
      <c r="J49" s="6">
        <f t="shared" si="21"/>
        <v>990083</v>
      </c>
      <c r="K49" s="6">
        <f t="shared" si="21"/>
        <v>978044</v>
      </c>
      <c r="L49" s="215">
        <f t="shared" si="21"/>
        <v>-10982</v>
      </c>
      <c r="M49" s="6">
        <f t="shared" si="21"/>
        <v>967062</v>
      </c>
      <c r="N49" s="6">
        <f t="shared" si="21"/>
        <v>988128</v>
      </c>
      <c r="O49" s="215">
        <f t="shared" si="21"/>
        <v>-11266</v>
      </c>
      <c r="P49" s="6">
        <f t="shared" si="21"/>
        <v>976862</v>
      </c>
    </row>
    <row r="50" spans="2:16" s="12" customFormat="1" ht="15.75" x14ac:dyDescent="0.25">
      <c r="B50" s="160" t="s">
        <v>9</v>
      </c>
      <c r="C50" s="49">
        <v>802</v>
      </c>
      <c r="D50" s="47" t="s">
        <v>14</v>
      </c>
      <c r="E50" s="46"/>
      <c r="F50" s="49"/>
      <c r="G50" s="46"/>
      <c r="H50" s="44">
        <f t="shared" ref="H50:P50" si="22">H51+H55+H72</f>
        <v>225448</v>
      </c>
      <c r="I50" s="216">
        <f t="shared" si="22"/>
        <v>0</v>
      </c>
      <c r="J50" s="44">
        <f t="shared" si="22"/>
        <v>225448</v>
      </c>
      <c r="K50" s="44">
        <f t="shared" si="22"/>
        <v>230917</v>
      </c>
      <c r="L50" s="216">
        <f t="shared" si="22"/>
        <v>-4884</v>
      </c>
      <c r="M50" s="44">
        <f t="shared" si="22"/>
        <v>226033</v>
      </c>
      <c r="N50" s="44">
        <f t="shared" si="22"/>
        <v>232524</v>
      </c>
      <c r="O50" s="216">
        <f t="shared" si="22"/>
        <v>-4932</v>
      </c>
      <c r="P50" s="44">
        <f t="shared" si="22"/>
        <v>227592</v>
      </c>
    </row>
    <row r="51" spans="2:16" s="12" customFormat="1" ht="36" customHeight="1" x14ac:dyDescent="0.25">
      <c r="B51" s="160" t="s">
        <v>58</v>
      </c>
      <c r="C51" s="49">
        <v>802</v>
      </c>
      <c r="D51" s="47" t="s">
        <v>14</v>
      </c>
      <c r="E51" s="47" t="s">
        <v>59</v>
      </c>
      <c r="F51" s="49"/>
      <c r="G51" s="46"/>
      <c r="H51" s="44">
        <f>H52</f>
        <v>3299</v>
      </c>
      <c r="I51" s="216">
        <f t="shared" ref="I51:J53" si="23">I52</f>
        <v>0</v>
      </c>
      <c r="J51" s="44">
        <f t="shared" si="23"/>
        <v>3299</v>
      </c>
      <c r="K51" s="44">
        <f t="shared" ref="K51:N53" si="24">K52</f>
        <v>3401</v>
      </c>
      <c r="L51" s="216">
        <f t="shared" ref="L51:M53" si="25">L52</f>
        <v>-102</v>
      </c>
      <c r="M51" s="44">
        <f t="shared" si="25"/>
        <v>3299</v>
      </c>
      <c r="N51" s="44">
        <f t="shared" si="24"/>
        <v>3401</v>
      </c>
      <c r="O51" s="216">
        <f t="shared" ref="O51:P53" si="26">O52</f>
        <v>-102</v>
      </c>
      <c r="P51" s="44">
        <f t="shared" si="26"/>
        <v>3299</v>
      </c>
    </row>
    <row r="52" spans="2:16" s="12" customFormat="1" ht="15.75" x14ac:dyDescent="0.25">
      <c r="B52" s="157" t="s">
        <v>28</v>
      </c>
      <c r="C52" s="49">
        <v>802</v>
      </c>
      <c r="D52" s="52" t="s">
        <v>14</v>
      </c>
      <c r="E52" s="52" t="s">
        <v>59</v>
      </c>
      <c r="F52" s="98">
        <v>99</v>
      </c>
      <c r="G52" s="51"/>
      <c r="H52" s="43">
        <f>H53</f>
        <v>3299</v>
      </c>
      <c r="I52" s="213">
        <f t="shared" si="23"/>
        <v>0</v>
      </c>
      <c r="J52" s="43">
        <f t="shared" si="23"/>
        <v>3299</v>
      </c>
      <c r="K52" s="43">
        <f t="shared" si="24"/>
        <v>3401</v>
      </c>
      <c r="L52" s="213">
        <f t="shared" si="25"/>
        <v>-102</v>
      </c>
      <c r="M52" s="43">
        <f t="shared" si="25"/>
        <v>3299</v>
      </c>
      <c r="N52" s="43">
        <f t="shared" si="24"/>
        <v>3401</v>
      </c>
      <c r="O52" s="213">
        <f t="shared" si="26"/>
        <v>-102</v>
      </c>
      <c r="P52" s="43">
        <f t="shared" si="26"/>
        <v>3299</v>
      </c>
    </row>
    <row r="53" spans="2:16" s="12" customFormat="1" ht="15.75" x14ac:dyDescent="0.25">
      <c r="B53" s="159" t="s">
        <v>29</v>
      </c>
      <c r="C53" s="49">
        <v>802</v>
      </c>
      <c r="D53" s="52" t="s">
        <v>14</v>
      </c>
      <c r="E53" s="52" t="s">
        <v>59</v>
      </c>
      <c r="F53" s="99" t="s">
        <v>30</v>
      </c>
      <c r="G53" s="51"/>
      <c r="H53" s="43">
        <f>H54</f>
        <v>3299</v>
      </c>
      <c r="I53" s="213">
        <f t="shared" si="23"/>
        <v>0</v>
      </c>
      <c r="J53" s="43">
        <f t="shared" si="23"/>
        <v>3299</v>
      </c>
      <c r="K53" s="43">
        <f t="shared" si="24"/>
        <v>3401</v>
      </c>
      <c r="L53" s="213">
        <f t="shared" si="25"/>
        <v>-102</v>
      </c>
      <c r="M53" s="43">
        <f t="shared" si="25"/>
        <v>3299</v>
      </c>
      <c r="N53" s="43">
        <f t="shared" si="24"/>
        <v>3401</v>
      </c>
      <c r="O53" s="213">
        <f t="shared" si="26"/>
        <v>-102</v>
      </c>
      <c r="P53" s="43">
        <f t="shared" si="26"/>
        <v>3299</v>
      </c>
    </row>
    <row r="54" spans="2:16" s="12" customFormat="1" ht="90" x14ac:dyDescent="0.25">
      <c r="B54" s="157" t="s">
        <v>60</v>
      </c>
      <c r="C54" s="49">
        <v>802</v>
      </c>
      <c r="D54" s="52" t="s">
        <v>14</v>
      </c>
      <c r="E54" s="52" t="s">
        <v>59</v>
      </c>
      <c r="F54" s="99" t="s">
        <v>61</v>
      </c>
      <c r="G54" s="52" t="s">
        <v>18</v>
      </c>
      <c r="H54" s="43">
        <v>3299</v>
      </c>
      <c r="I54" s="213"/>
      <c r="J54" s="43">
        <f>H54+I54</f>
        <v>3299</v>
      </c>
      <c r="K54" s="43">
        <v>3401</v>
      </c>
      <c r="L54" s="213">
        <v>-102</v>
      </c>
      <c r="M54" s="43">
        <f>K54+L54</f>
        <v>3299</v>
      </c>
      <c r="N54" s="43">
        <v>3401</v>
      </c>
      <c r="O54" s="213">
        <v>-102</v>
      </c>
      <c r="P54" s="43">
        <f>N54+O54</f>
        <v>3299</v>
      </c>
    </row>
    <row r="55" spans="2:16" s="12" customFormat="1" ht="70.5" customHeight="1" x14ac:dyDescent="0.25">
      <c r="B55" s="160" t="s">
        <v>62</v>
      </c>
      <c r="C55" s="49">
        <v>802</v>
      </c>
      <c r="D55" s="47" t="s">
        <v>14</v>
      </c>
      <c r="E55" s="47" t="s">
        <v>63</v>
      </c>
      <c r="F55" s="113"/>
      <c r="G55" s="51"/>
      <c r="H55" s="44">
        <f t="shared" ref="H55:P55" si="27">H56+H60</f>
        <v>222149</v>
      </c>
      <c r="I55" s="216">
        <f t="shared" si="27"/>
        <v>0</v>
      </c>
      <c r="J55" s="44">
        <f t="shared" si="27"/>
        <v>222149</v>
      </c>
      <c r="K55" s="44">
        <f t="shared" si="27"/>
        <v>227516</v>
      </c>
      <c r="L55" s="216">
        <f t="shared" si="27"/>
        <v>-4782</v>
      </c>
      <c r="M55" s="44">
        <f t="shared" si="27"/>
        <v>222734</v>
      </c>
      <c r="N55" s="44">
        <f t="shared" si="27"/>
        <v>229123</v>
      </c>
      <c r="O55" s="216">
        <f t="shared" si="27"/>
        <v>-4830</v>
      </c>
      <c r="P55" s="44">
        <f t="shared" si="27"/>
        <v>224293</v>
      </c>
    </row>
    <row r="56" spans="2:16" s="12" customFormat="1" ht="45" x14ac:dyDescent="0.25">
      <c r="B56" s="157" t="s">
        <v>64</v>
      </c>
      <c r="C56" s="49">
        <v>802</v>
      </c>
      <c r="D56" s="52" t="s">
        <v>14</v>
      </c>
      <c r="E56" s="52" t="s">
        <v>63</v>
      </c>
      <c r="F56" s="99" t="s">
        <v>14</v>
      </c>
      <c r="G56" s="51"/>
      <c r="H56" s="43">
        <f>H57</f>
        <v>21403</v>
      </c>
      <c r="I56" s="213">
        <f t="shared" ref="I56:J58" si="28">I57</f>
        <v>0</v>
      </c>
      <c r="J56" s="43">
        <f t="shared" si="28"/>
        <v>21403</v>
      </c>
      <c r="K56" s="43">
        <f t="shared" ref="K56:N58" si="29">K57</f>
        <v>21991</v>
      </c>
      <c r="L56" s="213">
        <f t="shared" ref="L56:M58" si="30">L57</f>
        <v>-588</v>
      </c>
      <c r="M56" s="43">
        <f t="shared" si="30"/>
        <v>21403</v>
      </c>
      <c r="N56" s="43">
        <f t="shared" si="29"/>
        <v>21991</v>
      </c>
      <c r="O56" s="213">
        <f t="shared" ref="O56:P58" si="31">O57</f>
        <v>-588</v>
      </c>
      <c r="P56" s="43">
        <f t="shared" si="31"/>
        <v>21403</v>
      </c>
    </row>
    <row r="57" spans="2:16" s="12" customFormat="1" ht="36.75" customHeight="1" x14ac:dyDescent="0.25">
      <c r="B57" s="157" t="s">
        <v>65</v>
      </c>
      <c r="C57" s="49">
        <v>802</v>
      </c>
      <c r="D57" s="52" t="s">
        <v>14</v>
      </c>
      <c r="E57" s="52" t="s">
        <v>63</v>
      </c>
      <c r="F57" s="99" t="s">
        <v>66</v>
      </c>
      <c r="G57" s="51"/>
      <c r="H57" s="43">
        <f>H58</f>
        <v>21403</v>
      </c>
      <c r="I57" s="213">
        <f t="shared" si="28"/>
        <v>0</v>
      </c>
      <c r="J57" s="43">
        <f t="shared" si="28"/>
        <v>21403</v>
      </c>
      <c r="K57" s="43">
        <f t="shared" si="29"/>
        <v>21991</v>
      </c>
      <c r="L57" s="213">
        <f t="shared" si="30"/>
        <v>-588</v>
      </c>
      <c r="M57" s="43">
        <f t="shared" si="30"/>
        <v>21403</v>
      </c>
      <c r="N57" s="43">
        <f t="shared" si="29"/>
        <v>21991</v>
      </c>
      <c r="O57" s="213">
        <f t="shared" si="31"/>
        <v>-588</v>
      </c>
      <c r="P57" s="43">
        <f t="shared" si="31"/>
        <v>21403</v>
      </c>
    </row>
    <row r="58" spans="2:16" s="12" customFormat="1" ht="75" customHeight="1" x14ac:dyDescent="0.25">
      <c r="B58" s="159" t="s">
        <v>67</v>
      </c>
      <c r="C58" s="49">
        <v>802</v>
      </c>
      <c r="D58" s="52" t="s">
        <v>14</v>
      </c>
      <c r="E58" s="52" t="s">
        <v>63</v>
      </c>
      <c r="F58" s="99" t="s">
        <v>68</v>
      </c>
      <c r="G58" s="51"/>
      <c r="H58" s="43">
        <f>H59</f>
        <v>21403</v>
      </c>
      <c r="I58" s="213">
        <f t="shared" si="28"/>
        <v>0</v>
      </c>
      <c r="J58" s="43">
        <f t="shared" si="28"/>
        <v>21403</v>
      </c>
      <c r="K58" s="43">
        <f t="shared" si="29"/>
        <v>21991</v>
      </c>
      <c r="L58" s="213">
        <f t="shared" si="30"/>
        <v>-588</v>
      </c>
      <c r="M58" s="43">
        <f t="shared" si="30"/>
        <v>21403</v>
      </c>
      <c r="N58" s="43">
        <f t="shared" si="29"/>
        <v>21991</v>
      </c>
      <c r="O58" s="213">
        <f t="shared" si="31"/>
        <v>-588</v>
      </c>
      <c r="P58" s="43">
        <f t="shared" si="31"/>
        <v>21403</v>
      </c>
    </row>
    <row r="59" spans="2:16" s="12" customFormat="1" ht="60" x14ac:dyDescent="0.25">
      <c r="B59" s="162" t="s">
        <v>69</v>
      </c>
      <c r="C59" s="49">
        <v>802</v>
      </c>
      <c r="D59" s="52" t="s">
        <v>14</v>
      </c>
      <c r="E59" s="52" t="s">
        <v>63</v>
      </c>
      <c r="F59" s="99" t="s">
        <v>70</v>
      </c>
      <c r="G59" s="52" t="s">
        <v>71</v>
      </c>
      <c r="H59" s="43">
        <v>21403</v>
      </c>
      <c r="I59" s="213"/>
      <c r="J59" s="43">
        <f>H59+I59</f>
        <v>21403</v>
      </c>
      <c r="K59" s="43">
        <v>21991</v>
      </c>
      <c r="L59" s="213">
        <v>-588</v>
      </c>
      <c r="M59" s="43">
        <f>K59+L59</f>
        <v>21403</v>
      </c>
      <c r="N59" s="43">
        <v>21991</v>
      </c>
      <c r="O59" s="213">
        <v>-588</v>
      </c>
      <c r="P59" s="43">
        <f>N59+O59</f>
        <v>21403</v>
      </c>
    </row>
    <row r="60" spans="2:16" s="12" customFormat="1" ht="15.75" x14ac:dyDescent="0.25">
      <c r="B60" s="157" t="s">
        <v>28</v>
      </c>
      <c r="C60" s="49">
        <v>802</v>
      </c>
      <c r="D60" s="52" t="s">
        <v>14</v>
      </c>
      <c r="E60" s="52" t="s">
        <v>63</v>
      </c>
      <c r="F60" s="98">
        <v>99</v>
      </c>
      <c r="G60" s="51"/>
      <c r="H60" s="43">
        <f t="shared" ref="H60:P60" si="32">H61</f>
        <v>200746</v>
      </c>
      <c r="I60" s="213">
        <f t="shared" si="32"/>
        <v>0</v>
      </c>
      <c r="J60" s="43">
        <f t="shared" si="32"/>
        <v>200746</v>
      </c>
      <c r="K60" s="43">
        <f t="shared" si="32"/>
        <v>205525</v>
      </c>
      <c r="L60" s="213">
        <f t="shared" si="32"/>
        <v>-4194</v>
      </c>
      <c r="M60" s="43">
        <f t="shared" si="32"/>
        <v>201331</v>
      </c>
      <c r="N60" s="43">
        <f t="shared" si="32"/>
        <v>207132</v>
      </c>
      <c r="O60" s="213">
        <f t="shared" si="32"/>
        <v>-4242</v>
      </c>
      <c r="P60" s="43">
        <f t="shared" si="32"/>
        <v>202890</v>
      </c>
    </row>
    <row r="61" spans="2:16" s="12" customFormat="1" ht="15.75" x14ac:dyDescent="0.25">
      <c r="B61" s="157" t="s">
        <v>29</v>
      </c>
      <c r="C61" s="49">
        <v>802</v>
      </c>
      <c r="D61" s="52" t="s">
        <v>14</v>
      </c>
      <c r="E61" s="52" t="s">
        <v>63</v>
      </c>
      <c r="F61" s="99" t="s">
        <v>30</v>
      </c>
      <c r="G61" s="51"/>
      <c r="H61" s="43">
        <f t="shared" ref="H61:P61" si="33">H62+H63+H69+H70+H71+H64+H66+H65</f>
        <v>200746</v>
      </c>
      <c r="I61" s="213">
        <f t="shared" si="33"/>
        <v>0</v>
      </c>
      <c r="J61" s="43">
        <f t="shared" si="33"/>
        <v>200746</v>
      </c>
      <c r="K61" s="43">
        <f t="shared" si="33"/>
        <v>205525</v>
      </c>
      <c r="L61" s="213">
        <f t="shared" si="33"/>
        <v>-4194</v>
      </c>
      <c r="M61" s="43">
        <f t="shared" si="33"/>
        <v>201331</v>
      </c>
      <c r="N61" s="43">
        <f t="shared" si="33"/>
        <v>207132</v>
      </c>
      <c r="O61" s="213">
        <f t="shared" si="33"/>
        <v>-4242</v>
      </c>
      <c r="P61" s="43">
        <f t="shared" si="33"/>
        <v>202890</v>
      </c>
    </row>
    <row r="62" spans="2:16" s="12" customFormat="1" ht="90" x14ac:dyDescent="0.25">
      <c r="B62" s="157" t="s">
        <v>72</v>
      </c>
      <c r="C62" s="49">
        <v>802</v>
      </c>
      <c r="D62" s="52" t="s">
        <v>14</v>
      </c>
      <c r="E62" s="52" t="s">
        <v>63</v>
      </c>
      <c r="F62" s="99" t="s">
        <v>73</v>
      </c>
      <c r="G62" s="52" t="s">
        <v>18</v>
      </c>
      <c r="H62" s="43">
        <v>1982</v>
      </c>
      <c r="I62" s="213"/>
      <c r="J62" s="43">
        <f>H62+I62</f>
        <v>1982</v>
      </c>
      <c r="K62" s="43">
        <v>2043</v>
      </c>
      <c r="L62" s="213">
        <v>-61</v>
      </c>
      <c r="M62" s="43">
        <f>K62+L62</f>
        <v>1982</v>
      </c>
      <c r="N62" s="43">
        <v>2043</v>
      </c>
      <c r="O62" s="213">
        <v>-61</v>
      </c>
      <c r="P62" s="43">
        <f>N62+O62</f>
        <v>1982</v>
      </c>
    </row>
    <row r="63" spans="2:16" s="12" customFormat="1" ht="64.5" customHeight="1" x14ac:dyDescent="0.25">
      <c r="B63" s="159" t="s">
        <v>74</v>
      </c>
      <c r="C63" s="49">
        <v>802</v>
      </c>
      <c r="D63" s="52" t="s">
        <v>14</v>
      </c>
      <c r="E63" s="52" t="s">
        <v>63</v>
      </c>
      <c r="F63" s="99" t="s">
        <v>73</v>
      </c>
      <c r="G63" s="52" t="s">
        <v>20</v>
      </c>
      <c r="H63" s="43">
        <v>395</v>
      </c>
      <c r="I63" s="213"/>
      <c r="J63" s="43">
        <f t="shared" ref="J63:J71" si="34">H63+I63</f>
        <v>395</v>
      </c>
      <c r="K63" s="43">
        <v>395</v>
      </c>
      <c r="L63" s="213"/>
      <c r="M63" s="43">
        <f t="shared" ref="M63:M71" si="35">K63+L63</f>
        <v>395</v>
      </c>
      <c r="N63" s="43">
        <v>395</v>
      </c>
      <c r="O63" s="213"/>
      <c r="P63" s="43">
        <f t="shared" ref="P63:P71" si="36">N63+O63</f>
        <v>395</v>
      </c>
    </row>
    <row r="64" spans="2:16" s="12" customFormat="1" ht="121.5" hidden="1" customHeight="1" x14ac:dyDescent="0.25">
      <c r="B64" s="159" t="s">
        <v>75</v>
      </c>
      <c r="C64" s="49">
        <v>802</v>
      </c>
      <c r="D64" s="52" t="s">
        <v>14</v>
      </c>
      <c r="E64" s="52" t="s">
        <v>63</v>
      </c>
      <c r="F64" s="99" t="s">
        <v>76</v>
      </c>
      <c r="G64" s="52" t="s">
        <v>18</v>
      </c>
      <c r="H64" s="43"/>
      <c r="I64" s="213"/>
      <c r="J64" s="43">
        <f t="shared" si="34"/>
        <v>0</v>
      </c>
      <c r="K64" s="43"/>
      <c r="L64" s="213"/>
      <c r="M64" s="43">
        <f t="shared" si="35"/>
        <v>0</v>
      </c>
      <c r="N64" s="43"/>
      <c r="O64" s="213"/>
      <c r="P64" s="43">
        <f t="shared" si="36"/>
        <v>0</v>
      </c>
    </row>
    <row r="65" spans="2:16" s="12" customFormat="1" ht="106.5" hidden="1" customHeight="1" x14ac:dyDescent="0.25">
      <c r="B65" s="159" t="s">
        <v>77</v>
      </c>
      <c r="C65" s="49">
        <v>802</v>
      </c>
      <c r="D65" s="52" t="s">
        <v>14</v>
      </c>
      <c r="E65" s="52" t="s">
        <v>63</v>
      </c>
      <c r="F65" s="99" t="s">
        <v>36</v>
      </c>
      <c r="G65" s="52" t="s">
        <v>18</v>
      </c>
      <c r="H65" s="43"/>
      <c r="I65" s="213"/>
      <c r="J65" s="43">
        <f t="shared" si="34"/>
        <v>0</v>
      </c>
      <c r="K65" s="43"/>
      <c r="L65" s="213"/>
      <c r="M65" s="43">
        <f t="shared" si="35"/>
        <v>0</v>
      </c>
      <c r="N65" s="43"/>
      <c r="O65" s="213"/>
      <c r="P65" s="43">
        <f t="shared" si="36"/>
        <v>0</v>
      </c>
    </row>
    <row r="66" spans="2:16" s="12" customFormat="1" ht="69.75" hidden="1" customHeight="1" x14ac:dyDescent="0.25">
      <c r="B66" s="156" t="s">
        <v>35</v>
      </c>
      <c r="C66" s="49">
        <v>802</v>
      </c>
      <c r="D66" s="52" t="s">
        <v>14</v>
      </c>
      <c r="E66" s="52" t="s">
        <v>63</v>
      </c>
      <c r="F66" s="99" t="s">
        <v>36</v>
      </c>
      <c r="G66" s="52" t="s">
        <v>20</v>
      </c>
      <c r="H66" s="43"/>
      <c r="I66" s="213"/>
      <c r="J66" s="43">
        <f t="shared" si="34"/>
        <v>0</v>
      </c>
      <c r="K66" s="43"/>
      <c r="L66" s="213"/>
      <c r="M66" s="43">
        <f t="shared" si="35"/>
        <v>0</v>
      </c>
      <c r="N66" s="43"/>
      <c r="O66" s="213"/>
      <c r="P66" s="43">
        <f t="shared" si="36"/>
        <v>0</v>
      </c>
    </row>
    <row r="67" spans="2:16" s="12" customFormat="1" ht="39.75" hidden="1" customHeight="1" x14ac:dyDescent="0.25">
      <c r="B67" s="156" t="s">
        <v>78</v>
      </c>
      <c r="C67" s="49">
        <v>802</v>
      </c>
      <c r="D67" s="52" t="s">
        <v>14</v>
      </c>
      <c r="E67" s="52" t="s">
        <v>63</v>
      </c>
      <c r="F67" s="99" t="s">
        <v>36</v>
      </c>
      <c r="G67" s="52" t="s">
        <v>22</v>
      </c>
      <c r="H67" s="43"/>
      <c r="I67" s="213"/>
      <c r="J67" s="43">
        <f t="shared" si="34"/>
        <v>0</v>
      </c>
      <c r="K67" s="43"/>
      <c r="L67" s="213"/>
      <c r="M67" s="43">
        <f t="shared" si="35"/>
        <v>0</v>
      </c>
      <c r="N67" s="43"/>
      <c r="O67" s="213"/>
      <c r="P67" s="43">
        <f t="shared" si="36"/>
        <v>0</v>
      </c>
    </row>
    <row r="68" spans="2:16" s="12" customFormat="1" ht="91.5" hidden="1" customHeight="1" x14ac:dyDescent="0.25">
      <c r="B68" s="156" t="s">
        <v>79</v>
      </c>
      <c r="C68" s="49">
        <v>802</v>
      </c>
      <c r="D68" s="52" t="s">
        <v>14</v>
      </c>
      <c r="E68" s="52" t="s">
        <v>63</v>
      </c>
      <c r="F68" s="99" t="s">
        <v>80</v>
      </c>
      <c r="G68" s="52" t="s">
        <v>71</v>
      </c>
      <c r="H68" s="43"/>
      <c r="I68" s="213"/>
      <c r="J68" s="43">
        <f t="shared" si="34"/>
        <v>0</v>
      </c>
      <c r="K68" s="43"/>
      <c r="L68" s="213"/>
      <c r="M68" s="43">
        <f t="shared" si="35"/>
        <v>0</v>
      </c>
      <c r="N68" s="43"/>
      <c r="O68" s="213"/>
      <c r="P68" s="43">
        <f t="shared" si="36"/>
        <v>0</v>
      </c>
    </row>
    <row r="69" spans="2:16" s="12" customFormat="1" ht="90" x14ac:dyDescent="0.25">
      <c r="B69" s="157" t="s">
        <v>37</v>
      </c>
      <c r="C69" s="49">
        <v>802</v>
      </c>
      <c r="D69" s="52" t="s">
        <v>14</v>
      </c>
      <c r="E69" s="52" t="s">
        <v>63</v>
      </c>
      <c r="F69" s="99" t="s">
        <v>38</v>
      </c>
      <c r="G69" s="52" t="s">
        <v>18</v>
      </c>
      <c r="H69" s="43">
        <v>143793</v>
      </c>
      <c r="I69" s="213"/>
      <c r="J69" s="43">
        <f t="shared" si="34"/>
        <v>143793</v>
      </c>
      <c r="K69" s="43">
        <v>148511</v>
      </c>
      <c r="L69" s="213">
        <v>-4133</v>
      </c>
      <c r="M69" s="43">
        <f t="shared" si="35"/>
        <v>144378</v>
      </c>
      <c r="N69" s="43">
        <v>150118</v>
      </c>
      <c r="O69" s="213">
        <v>-4181</v>
      </c>
      <c r="P69" s="43">
        <f t="shared" si="36"/>
        <v>145937</v>
      </c>
    </row>
    <row r="70" spans="2:16" s="12" customFormat="1" ht="60" x14ac:dyDescent="0.25">
      <c r="B70" s="159" t="s">
        <v>39</v>
      </c>
      <c r="C70" s="49">
        <v>802</v>
      </c>
      <c r="D70" s="52" t="s">
        <v>14</v>
      </c>
      <c r="E70" s="52" t="s">
        <v>63</v>
      </c>
      <c r="F70" s="99" t="s">
        <v>38</v>
      </c>
      <c r="G70" s="52" t="s">
        <v>20</v>
      </c>
      <c r="H70" s="43">
        <v>51778</v>
      </c>
      <c r="I70" s="213"/>
      <c r="J70" s="43">
        <f t="shared" si="34"/>
        <v>51778</v>
      </c>
      <c r="K70" s="43">
        <v>51778</v>
      </c>
      <c r="L70" s="213"/>
      <c r="M70" s="43">
        <f t="shared" si="35"/>
        <v>51778</v>
      </c>
      <c r="N70" s="43">
        <v>51778</v>
      </c>
      <c r="O70" s="213"/>
      <c r="P70" s="43">
        <f t="shared" si="36"/>
        <v>51778</v>
      </c>
    </row>
    <row r="71" spans="2:16" s="12" customFormat="1" ht="45" x14ac:dyDescent="0.25">
      <c r="B71" s="162" t="s">
        <v>40</v>
      </c>
      <c r="C71" s="49">
        <v>802</v>
      </c>
      <c r="D71" s="52" t="s">
        <v>14</v>
      </c>
      <c r="E71" s="52" t="s">
        <v>63</v>
      </c>
      <c r="F71" s="99" t="s">
        <v>38</v>
      </c>
      <c r="G71" s="52" t="s">
        <v>22</v>
      </c>
      <c r="H71" s="43">
        <v>2798</v>
      </c>
      <c r="I71" s="213"/>
      <c r="J71" s="43">
        <f t="shared" si="34"/>
        <v>2798</v>
      </c>
      <c r="K71" s="43">
        <v>2798</v>
      </c>
      <c r="L71" s="213"/>
      <c r="M71" s="43">
        <f t="shared" si="35"/>
        <v>2798</v>
      </c>
      <c r="N71" s="43">
        <v>2798</v>
      </c>
      <c r="O71" s="213"/>
      <c r="P71" s="43">
        <f t="shared" si="36"/>
        <v>2798</v>
      </c>
    </row>
    <row r="72" spans="2:16" s="12" customFormat="1" ht="15.75" hidden="1" x14ac:dyDescent="0.25">
      <c r="B72" s="160" t="s">
        <v>43</v>
      </c>
      <c r="C72" s="49">
        <v>802</v>
      </c>
      <c r="D72" s="47" t="s">
        <v>14</v>
      </c>
      <c r="E72" s="47" t="s">
        <v>44</v>
      </c>
      <c r="F72" s="119"/>
      <c r="G72" s="51"/>
      <c r="H72" s="44">
        <f t="shared" ref="H72:J73" si="37">H73</f>
        <v>0</v>
      </c>
      <c r="I72" s="216">
        <f t="shared" si="37"/>
        <v>0</v>
      </c>
      <c r="J72" s="44">
        <f t="shared" si="37"/>
        <v>0</v>
      </c>
      <c r="K72" s="44">
        <f t="shared" ref="K72:N73" si="38">K73</f>
        <v>0</v>
      </c>
      <c r="L72" s="216">
        <f>L73</f>
        <v>0</v>
      </c>
      <c r="M72" s="44">
        <f>M73</f>
        <v>0</v>
      </c>
      <c r="N72" s="44">
        <f t="shared" si="38"/>
        <v>0</v>
      </c>
      <c r="O72" s="216">
        <f>O73</f>
        <v>0</v>
      </c>
      <c r="P72" s="44">
        <f>P73</f>
        <v>0</v>
      </c>
    </row>
    <row r="73" spans="2:16" s="12" customFormat="1" ht="15.75" hidden="1" x14ac:dyDescent="0.25">
      <c r="B73" s="157" t="s">
        <v>28</v>
      </c>
      <c r="C73" s="49">
        <v>802</v>
      </c>
      <c r="D73" s="52" t="s">
        <v>14</v>
      </c>
      <c r="E73" s="52" t="s">
        <v>44</v>
      </c>
      <c r="F73" s="98">
        <v>99</v>
      </c>
      <c r="G73" s="51"/>
      <c r="H73" s="43">
        <f t="shared" si="37"/>
        <v>0</v>
      </c>
      <c r="I73" s="213">
        <f t="shared" si="37"/>
        <v>0</v>
      </c>
      <c r="J73" s="43">
        <f t="shared" si="37"/>
        <v>0</v>
      </c>
      <c r="K73" s="43">
        <f t="shared" si="38"/>
        <v>0</v>
      </c>
      <c r="L73" s="213">
        <f>L74</f>
        <v>0</v>
      </c>
      <c r="M73" s="43">
        <f>M74</f>
        <v>0</v>
      </c>
      <c r="N73" s="43">
        <f t="shared" si="38"/>
        <v>0</v>
      </c>
      <c r="O73" s="213">
        <f>O74</f>
        <v>0</v>
      </c>
      <c r="P73" s="43">
        <f>P74</f>
        <v>0</v>
      </c>
    </row>
    <row r="74" spans="2:16" s="12" customFormat="1" ht="15.75" hidden="1" x14ac:dyDescent="0.25">
      <c r="B74" s="157" t="s">
        <v>29</v>
      </c>
      <c r="C74" s="49">
        <v>802</v>
      </c>
      <c r="D74" s="52" t="s">
        <v>14</v>
      </c>
      <c r="E74" s="52" t="s">
        <v>44</v>
      </c>
      <c r="F74" s="99" t="s">
        <v>30</v>
      </c>
      <c r="G74" s="51"/>
      <c r="H74" s="43">
        <f t="shared" ref="H74:P74" si="39">H75+H76+H77+H78</f>
        <v>0</v>
      </c>
      <c r="I74" s="213">
        <f t="shared" si="39"/>
        <v>0</v>
      </c>
      <c r="J74" s="43">
        <f t="shared" si="39"/>
        <v>0</v>
      </c>
      <c r="K74" s="43">
        <f t="shared" si="39"/>
        <v>0</v>
      </c>
      <c r="L74" s="213">
        <f t="shared" si="39"/>
        <v>0</v>
      </c>
      <c r="M74" s="43">
        <f t="shared" si="39"/>
        <v>0</v>
      </c>
      <c r="N74" s="43">
        <f t="shared" si="39"/>
        <v>0</v>
      </c>
      <c r="O74" s="213">
        <f t="shared" si="39"/>
        <v>0</v>
      </c>
      <c r="P74" s="43">
        <f t="shared" si="39"/>
        <v>0</v>
      </c>
    </row>
    <row r="75" spans="2:16" s="12" customFormat="1" ht="90" hidden="1" x14ac:dyDescent="0.25">
      <c r="B75" s="157" t="s">
        <v>81</v>
      </c>
      <c r="C75" s="49">
        <v>802</v>
      </c>
      <c r="D75" s="52" t="s">
        <v>14</v>
      </c>
      <c r="E75" s="52" t="s">
        <v>44</v>
      </c>
      <c r="F75" s="99" t="s">
        <v>82</v>
      </c>
      <c r="G75" s="52" t="s">
        <v>18</v>
      </c>
      <c r="H75" s="43"/>
      <c r="I75" s="213"/>
      <c r="J75" s="43"/>
      <c r="K75" s="43"/>
      <c r="L75" s="213"/>
      <c r="M75" s="43"/>
      <c r="N75" s="43"/>
      <c r="O75" s="213"/>
      <c r="P75" s="43"/>
    </row>
    <row r="76" spans="2:16" s="12" customFormat="1" ht="60" hidden="1" x14ac:dyDescent="0.25">
      <c r="B76" s="157" t="s">
        <v>2335</v>
      </c>
      <c r="C76" s="49">
        <v>802</v>
      </c>
      <c r="D76" s="52" t="s">
        <v>14</v>
      </c>
      <c r="E76" s="52" t="s">
        <v>44</v>
      </c>
      <c r="F76" s="99" t="s">
        <v>82</v>
      </c>
      <c r="G76" s="52" t="s">
        <v>20</v>
      </c>
      <c r="H76" s="43"/>
      <c r="I76" s="213"/>
      <c r="J76" s="43"/>
      <c r="K76" s="43"/>
      <c r="L76" s="213"/>
      <c r="M76" s="43"/>
      <c r="N76" s="43"/>
      <c r="O76" s="213"/>
      <c r="P76" s="43"/>
    </row>
    <row r="77" spans="2:16" s="12" customFormat="1" ht="105" hidden="1" customHeight="1" x14ac:dyDescent="0.25">
      <c r="B77" s="157" t="s">
        <v>45</v>
      </c>
      <c r="C77" s="49">
        <v>802</v>
      </c>
      <c r="D77" s="52" t="s">
        <v>14</v>
      </c>
      <c r="E77" s="52" t="s">
        <v>44</v>
      </c>
      <c r="F77" s="99" t="s">
        <v>46</v>
      </c>
      <c r="G77" s="52" t="s">
        <v>18</v>
      </c>
      <c r="H77" s="43"/>
      <c r="I77" s="213"/>
      <c r="J77" s="43"/>
      <c r="K77" s="43"/>
      <c r="L77" s="213"/>
      <c r="M77" s="43"/>
      <c r="N77" s="43"/>
      <c r="O77" s="213"/>
      <c r="P77" s="43"/>
    </row>
    <row r="78" spans="2:16" s="12" customFormat="1" ht="60" hidden="1" x14ac:dyDescent="0.25">
      <c r="B78" s="157" t="s">
        <v>2334</v>
      </c>
      <c r="C78" s="49">
        <v>802</v>
      </c>
      <c r="D78" s="52" t="s">
        <v>14</v>
      </c>
      <c r="E78" s="52" t="s">
        <v>44</v>
      </c>
      <c r="F78" s="99" t="s">
        <v>46</v>
      </c>
      <c r="G78" s="52" t="s">
        <v>20</v>
      </c>
      <c r="H78" s="43"/>
      <c r="I78" s="213"/>
      <c r="J78" s="43"/>
      <c r="K78" s="43"/>
      <c r="L78" s="213"/>
      <c r="M78" s="43"/>
      <c r="N78" s="43"/>
      <c r="O78" s="213"/>
      <c r="P78" s="43"/>
    </row>
    <row r="79" spans="2:16" s="12" customFormat="1" ht="15.75" x14ac:dyDescent="0.25">
      <c r="B79" s="158" t="s">
        <v>83</v>
      </c>
      <c r="C79" s="19">
        <v>802</v>
      </c>
      <c r="D79" s="19" t="s">
        <v>84</v>
      </c>
      <c r="E79" s="19"/>
      <c r="F79" s="19"/>
      <c r="G79" s="19"/>
      <c r="H79" s="8">
        <f t="shared" ref="H79:J80" si="40">H80</f>
        <v>205</v>
      </c>
      <c r="I79" s="211">
        <f t="shared" si="40"/>
        <v>0</v>
      </c>
      <c r="J79" s="8">
        <f t="shared" si="40"/>
        <v>205</v>
      </c>
      <c r="K79" s="8">
        <f t="shared" ref="K79:N80" si="41">K80</f>
        <v>205</v>
      </c>
      <c r="L79" s="211">
        <f>L80</f>
        <v>0</v>
      </c>
      <c r="M79" s="8">
        <f>M80</f>
        <v>205</v>
      </c>
      <c r="N79" s="8">
        <f t="shared" si="41"/>
        <v>205</v>
      </c>
      <c r="O79" s="211">
        <f>O80</f>
        <v>0</v>
      </c>
      <c r="P79" s="8">
        <f>P80</f>
        <v>205</v>
      </c>
    </row>
    <row r="80" spans="2:16" s="12" customFormat="1" ht="15.75" x14ac:dyDescent="0.25">
      <c r="B80" s="158" t="s">
        <v>85</v>
      </c>
      <c r="C80" s="19">
        <v>802</v>
      </c>
      <c r="D80" s="19" t="s">
        <v>84</v>
      </c>
      <c r="E80" s="20" t="s">
        <v>86</v>
      </c>
      <c r="F80" s="19"/>
      <c r="G80" s="19"/>
      <c r="H80" s="8">
        <f t="shared" si="40"/>
        <v>205</v>
      </c>
      <c r="I80" s="211">
        <f t="shared" si="40"/>
        <v>0</v>
      </c>
      <c r="J80" s="8">
        <f t="shared" si="40"/>
        <v>205</v>
      </c>
      <c r="K80" s="8">
        <f t="shared" si="41"/>
        <v>205</v>
      </c>
      <c r="L80" s="211">
        <f>L81</f>
        <v>0</v>
      </c>
      <c r="M80" s="8">
        <f>M81</f>
        <v>205</v>
      </c>
      <c r="N80" s="8">
        <f t="shared" si="41"/>
        <v>205</v>
      </c>
      <c r="O80" s="211">
        <f>O81</f>
        <v>0</v>
      </c>
      <c r="P80" s="8">
        <f>P81</f>
        <v>205</v>
      </c>
    </row>
    <row r="81" spans="2:16" s="12" customFormat="1" ht="27.75" customHeight="1" x14ac:dyDescent="0.25">
      <c r="B81" s="156" t="s">
        <v>28</v>
      </c>
      <c r="C81" s="117">
        <v>802</v>
      </c>
      <c r="D81" s="55" t="s">
        <v>84</v>
      </c>
      <c r="E81" s="56" t="s">
        <v>86</v>
      </c>
      <c r="F81" s="107">
        <v>99</v>
      </c>
      <c r="G81" s="55"/>
      <c r="H81" s="45">
        <f t="shared" ref="H81:P81" si="42">H83</f>
        <v>205</v>
      </c>
      <c r="I81" s="218">
        <f t="shared" si="42"/>
        <v>0</v>
      </c>
      <c r="J81" s="45">
        <f t="shared" si="42"/>
        <v>205</v>
      </c>
      <c r="K81" s="45">
        <f t="shared" si="42"/>
        <v>205</v>
      </c>
      <c r="L81" s="218">
        <f t="shared" si="42"/>
        <v>0</v>
      </c>
      <c r="M81" s="45">
        <f t="shared" si="42"/>
        <v>205</v>
      </c>
      <c r="N81" s="45">
        <f t="shared" si="42"/>
        <v>205</v>
      </c>
      <c r="O81" s="218">
        <f t="shared" si="42"/>
        <v>0</v>
      </c>
      <c r="P81" s="45">
        <f t="shared" si="42"/>
        <v>205</v>
      </c>
    </row>
    <row r="82" spans="2:16" s="12" customFormat="1" ht="23.25" customHeight="1" x14ac:dyDescent="0.25">
      <c r="B82" s="163" t="s">
        <v>29</v>
      </c>
      <c r="C82" s="117">
        <v>802</v>
      </c>
      <c r="D82" s="55" t="s">
        <v>84</v>
      </c>
      <c r="E82" s="56" t="s">
        <v>86</v>
      </c>
      <c r="F82" s="108" t="s">
        <v>87</v>
      </c>
      <c r="G82" s="55"/>
      <c r="H82" s="45">
        <f t="shared" ref="H82:P82" si="43">H83</f>
        <v>205</v>
      </c>
      <c r="I82" s="218">
        <f t="shared" si="43"/>
        <v>0</v>
      </c>
      <c r="J82" s="45">
        <f t="shared" si="43"/>
        <v>205</v>
      </c>
      <c r="K82" s="45">
        <f t="shared" si="43"/>
        <v>205</v>
      </c>
      <c r="L82" s="218">
        <f t="shared" si="43"/>
        <v>0</v>
      </c>
      <c r="M82" s="45">
        <f t="shared" si="43"/>
        <v>205</v>
      </c>
      <c r="N82" s="45">
        <f t="shared" si="43"/>
        <v>205</v>
      </c>
      <c r="O82" s="218">
        <f t="shared" si="43"/>
        <v>0</v>
      </c>
      <c r="P82" s="45">
        <f t="shared" si="43"/>
        <v>205</v>
      </c>
    </row>
    <row r="83" spans="2:16" s="12" customFormat="1" ht="64.5" customHeight="1" x14ac:dyDescent="0.25">
      <c r="B83" s="156" t="s">
        <v>2319</v>
      </c>
      <c r="C83" s="117">
        <v>802</v>
      </c>
      <c r="D83" s="55" t="s">
        <v>84</v>
      </c>
      <c r="E83" s="56" t="s">
        <v>86</v>
      </c>
      <c r="F83" s="108" t="s">
        <v>88</v>
      </c>
      <c r="G83" s="55">
        <v>200</v>
      </c>
      <c r="H83" s="43">
        <v>205</v>
      </c>
      <c r="I83" s="213"/>
      <c r="J83" s="43">
        <f>H83+I83</f>
        <v>205</v>
      </c>
      <c r="K83" s="43">
        <v>205</v>
      </c>
      <c r="L83" s="213"/>
      <c r="M83" s="43">
        <f>K83+L83</f>
        <v>205</v>
      </c>
      <c r="N83" s="43">
        <v>205</v>
      </c>
      <c r="O83" s="213"/>
      <c r="P83" s="43">
        <f>N83+O83</f>
        <v>205</v>
      </c>
    </row>
    <row r="84" spans="2:16" s="12" customFormat="1" ht="28.5" customHeight="1" x14ac:dyDescent="0.25">
      <c r="B84" s="158" t="s">
        <v>89</v>
      </c>
      <c r="C84" s="19">
        <v>802</v>
      </c>
      <c r="D84" s="17" t="s">
        <v>27</v>
      </c>
      <c r="E84" s="19"/>
      <c r="F84" s="19"/>
      <c r="G84" s="19"/>
      <c r="H84" s="4">
        <f t="shared" ref="H84:P84" si="44">H90+H108+H120+H85</f>
        <v>225454</v>
      </c>
      <c r="I84" s="219">
        <f t="shared" si="44"/>
        <v>6947</v>
      </c>
      <c r="J84" s="4">
        <f t="shared" si="44"/>
        <v>232401</v>
      </c>
      <c r="K84" s="4">
        <f t="shared" si="44"/>
        <v>211418</v>
      </c>
      <c r="L84" s="219">
        <f t="shared" si="44"/>
        <v>-3348</v>
      </c>
      <c r="M84" s="4">
        <f t="shared" si="44"/>
        <v>208070</v>
      </c>
      <c r="N84" s="4">
        <f t="shared" si="44"/>
        <v>216470</v>
      </c>
      <c r="O84" s="219">
        <f t="shared" si="44"/>
        <v>-3472</v>
      </c>
      <c r="P84" s="4">
        <f t="shared" si="44"/>
        <v>212998</v>
      </c>
    </row>
    <row r="85" spans="2:16" s="12" customFormat="1" ht="18" customHeight="1" x14ac:dyDescent="0.25">
      <c r="B85" s="158" t="s">
        <v>90</v>
      </c>
      <c r="C85" s="19">
        <v>802</v>
      </c>
      <c r="D85" s="17" t="s">
        <v>27</v>
      </c>
      <c r="E85" s="18">
        <v>2</v>
      </c>
      <c r="F85" s="19"/>
      <c r="G85" s="19"/>
      <c r="H85" s="4">
        <f>H86</f>
        <v>350</v>
      </c>
      <c r="I85" s="219">
        <f t="shared" ref="I85:J88" si="45">I86</f>
        <v>551</v>
      </c>
      <c r="J85" s="4">
        <f t="shared" si="45"/>
        <v>901</v>
      </c>
      <c r="K85" s="4">
        <f t="shared" ref="K85:L88" si="46">K86</f>
        <v>0</v>
      </c>
      <c r="L85" s="219">
        <f t="shared" si="46"/>
        <v>0</v>
      </c>
      <c r="M85" s="4"/>
      <c r="N85" s="4"/>
      <c r="O85" s="219"/>
      <c r="P85" s="4"/>
    </row>
    <row r="86" spans="2:16" s="12" customFormat="1" ht="58.5" customHeight="1" x14ac:dyDescent="0.25">
      <c r="B86" s="156" t="s">
        <v>91</v>
      </c>
      <c r="C86" s="19">
        <v>802</v>
      </c>
      <c r="D86" s="24" t="s">
        <v>27</v>
      </c>
      <c r="E86" s="30">
        <v>2</v>
      </c>
      <c r="F86" s="84">
        <v>1</v>
      </c>
      <c r="G86" s="19"/>
      <c r="H86" s="5">
        <f>H87</f>
        <v>350</v>
      </c>
      <c r="I86" s="220">
        <f t="shared" si="45"/>
        <v>551</v>
      </c>
      <c r="J86" s="5">
        <f t="shared" si="45"/>
        <v>901</v>
      </c>
      <c r="K86" s="5">
        <f t="shared" si="46"/>
        <v>0</v>
      </c>
      <c r="L86" s="220">
        <f t="shared" si="46"/>
        <v>0</v>
      </c>
      <c r="M86" s="5"/>
      <c r="N86" s="5"/>
      <c r="O86" s="220"/>
      <c r="P86" s="5"/>
    </row>
    <row r="87" spans="2:16" s="12" customFormat="1" ht="15.75" x14ac:dyDescent="0.25">
      <c r="B87" s="156" t="s">
        <v>92</v>
      </c>
      <c r="C87" s="19">
        <v>802</v>
      </c>
      <c r="D87" s="24" t="s">
        <v>27</v>
      </c>
      <c r="E87" s="30">
        <v>2</v>
      </c>
      <c r="F87" s="89" t="s">
        <v>93</v>
      </c>
      <c r="G87" s="19"/>
      <c r="H87" s="5">
        <f>H88</f>
        <v>350</v>
      </c>
      <c r="I87" s="220">
        <f t="shared" si="45"/>
        <v>551</v>
      </c>
      <c r="J87" s="5">
        <f t="shared" si="45"/>
        <v>901</v>
      </c>
      <c r="K87" s="5">
        <f t="shared" si="46"/>
        <v>0</v>
      </c>
      <c r="L87" s="220">
        <f t="shared" si="46"/>
        <v>0</v>
      </c>
      <c r="M87" s="5"/>
      <c r="N87" s="5"/>
      <c r="O87" s="220"/>
      <c r="P87" s="5"/>
    </row>
    <row r="88" spans="2:16" s="12" customFormat="1" ht="60" customHeight="1" x14ac:dyDescent="0.25">
      <c r="B88" s="156" t="s">
        <v>94</v>
      </c>
      <c r="C88" s="19">
        <v>802</v>
      </c>
      <c r="D88" s="24" t="s">
        <v>27</v>
      </c>
      <c r="E88" s="30">
        <v>2</v>
      </c>
      <c r="F88" s="89" t="s">
        <v>95</v>
      </c>
      <c r="G88" s="19"/>
      <c r="H88" s="5">
        <f>H89</f>
        <v>350</v>
      </c>
      <c r="I88" s="220">
        <f t="shared" si="45"/>
        <v>551</v>
      </c>
      <c r="J88" s="5">
        <f t="shared" si="45"/>
        <v>901</v>
      </c>
      <c r="K88" s="5">
        <f t="shared" si="46"/>
        <v>0</v>
      </c>
      <c r="L88" s="220">
        <f t="shared" si="46"/>
        <v>0</v>
      </c>
      <c r="M88" s="5"/>
      <c r="N88" s="5"/>
      <c r="O88" s="220"/>
      <c r="P88" s="5"/>
    </row>
    <row r="89" spans="2:16" s="12" customFormat="1" ht="75" x14ac:dyDescent="0.25">
      <c r="B89" s="159" t="s">
        <v>96</v>
      </c>
      <c r="C89" s="19">
        <v>802</v>
      </c>
      <c r="D89" s="24" t="s">
        <v>27</v>
      </c>
      <c r="E89" s="30">
        <v>2</v>
      </c>
      <c r="F89" s="89" t="s">
        <v>97</v>
      </c>
      <c r="G89" s="21">
        <v>500</v>
      </c>
      <c r="H89" s="43">
        <v>350</v>
      </c>
      <c r="I89" s="213">
        <v>551</v>
      </c>
      <c r="J89" s="43">
        <f>H89+I89</f>
        <v>901</v>
      </c>
      <c r="K89" s="43">
        <v>0</v>
      </c>
      <c r="L89" s="213"/>
      <c r="M89" s="43"/>
      <c r="N89" s="43"/>
      <c r="O89" s="213"/>
      <c r="P89" s="43"/>
    </row>
    <row r="90" spans="2:16" s="12" customFormat="1" ht="56.25" customHeight="1" x14ac:dyDescent="0.25">
      <c r="B90" s="158" t="s">
        <v>98</v>
      </c>
      <c r="C90" s="19">
        <v>802</v>
      </c>
      <c r="D90" s="20" t="s">
        <v>99</v>
      </c>
      <c r="E90" s="20" t="s">
        <v>100</v>
      </c>
      <c r="F90" s="19"/>
      <c r="G90" s="19"/>
      <c r="H90" s="4">
        <f t="shared" ref="H90:P90" si="47">H91+H105</f>
        <v>77927</v>
      </c>
      <c r="I90" s="219">
        <f t="shared" si="47"/>
        <v>0</v>
      </c>
      <c r="J90" s="4">
        <f t="shared" si="47"/>
        <v>77927</v>
      </c>
      <c r="K90" s="4">
        <f t="shared" si="47"/>
        <v>80538</v>
      </c>
      <c r="L90" s="219">
        <f t="shared" si="47"/>
        <v>-1239</v>
      </c>
      <c r="M90" s="4">
        <f t="shared" si="47"/>
        <v>79299</v>
      </c>
      <c r="N90" s="4">
        <f t="shared" si="47"/>
        <v>82201</v>
      </c>
      <c r="O90" s="219">
        <f t="shared" si="47"/>
        <v>-1289</v>
      </c>
      <c r="P90" s="4">
        <f t="shared" si="47"/>
        <v>80912</v>
      </c>
    </row>
    <row r="91" spans="2:16" s="12" customFormat="1" ht="45" x14ac:dyDescent="0.25">
      <c r="B91" s="156" t="s">
        <v>91</v>
      </c>
      <c r="C91" s="19">
        <v>802</v>
      </c>
      <c r="D91" s="24" t="s">
        <v>27</v>
      </c>
      <c r="E91" s="24" t="s">
        <v>101</v>
      </c>
      <c r="F91" s="87" t="s">
        <v>102</v>
      </c>
      <c r="G91" s="23"/>
      <c r="H91" s="5">
        <f t="shared" ref="H91:P91" si="48">H92+H102</f>
        <v>77289</v>
      </c>
      <c r="I91" s="220">
        <f t="shared" si="48"/>
        <v>0</v>
      </c>
      <c r="J91" s="5">
        <f t="shared" si="48"/>
        <v>77289</v>
      </c>
      <c r="K91" s="5">
        <f t="shared" si="48"/>
        <v>79900</v>
      </c>
      <c r="L91" s="220">
        <f t="shared" si="48"/>
        <v>-1239</v>
      </c>
      <c r="M91" s="5">
        <f t="shared" si="48"/>
        <v>78661</v>
      </c>
      <c r="N91" s="5">
        <f t="shared" si="48"/>
        <v>81563</v>
      </c>
      <c r="O91" s="220">
        <f t="shared" si="48"/>
        <v>-1289</v>
      </c>
      <c r="P91" s="5">
        <f t="shared" si="48"/>
        <v>80274</v>
      </c>
    </row>
    <row r="92" spans="2:16" s="12" customFormat="1" ht="45" x14ac:dyDescent="0.25">
      <c r="B92" s="156" t="s">
        <v>103</v>
      </c>
      <c r="C92" s="19">
        <v>802</v>
      </c>
      <c r="D92" s="24" t="s">
        <v>27</v>
      </c>
      <c r="E92" s="24" t="s">
        <v>101</v>
      </c>
      <c r="F92" s="87" t="s">
        <v>104</v>
      </c>
      <c r="G92" s="23"/>
      <c r="H92" s="5">
        <f t="shared" ref="H92:P92" si="49">H93+H98+H100</f>
        <v>67289</v>
      </c>
      <c r="I92" s="220">
        <f t="shared" si="49"/>
        <v>0</v>
      </c>
      <c r="J92" s="5">
        <f t="shared" si="49"/>
        <v>67289</v>
      </c>
      <c r="K92" s="5">
        <f t="shared" si="49"/>
        <v>69900</v>
      </c>
      <c r="L92" s="220">
        <f t="shared" si="49"/>
        <v>-1239</v>
      </c>
      <c r="M92" s="5">
        <f t="shared" si="49"/>
        <v>68661</v>
      </c>
      <c r="N92" s="5">
        <f t="shared" si="49"/>
        <v>71563</v>
      </c>
      <c r="O92" s="220">
        <f t="shared" si="49"/>
        <v>-1289</v>
      </c>
      <c r="P92" s="5">
        <f t="shared" si="49"/>
        <v>70274</v>
      </c>
    </row>
    <row r="93" spans="2:16" s="12" customFormat="1" ht="34.5" customHeight="1" x14ac:dyDescent="0.25">
      <c r="B93" s="164" t="s">
        <v>105</v>
      </c>
      <c r="C93" s="19">
        <v>802</v>
      </c>
      <c r="D93" s="24" t="s">
        <v>27</v>
      </c>
      <c r="E93" s="24" t="s">
        <v>101</v>
      </c>
      <c r="F93" s="87" t="s">
        <v>106</v>
      </c>
      <c r="G93" s="23"/>
      <c r="H93" s="5">
        <f t="shared" ref="H93:P93" si="50">H94+H95+H96+H97</f>
        <v>53590</v>
      </c>
      <c r="I93" s="220">
        <f t="shared" si="50"/>
        <v>0</v>
      </c>
      <c r="J93" s="5">
        <f t="shared" si="50"/>
        <v>53590</v>
      </c>
      <c r="K93" s="5">
        <f t="shared" si="50"/>
        <v>56201</v>
      </c>
      <c r="L93" s="220">
        <f t="shared" si="50"/>
        <v>-1239</v>
      </c>
      <c r="M93" s="5">
        <f t="shared" si="50"/>
        <v>54962</v>
      </c>
      <c r="N93" s="5">
        <f t="shared" si="50"/>
        <v>57864</v>
      </c>
      <c r="O93" s="220">
        <f t="shared" si="50"/>
        <v>-1289</v>
      </c>
      <c r="P93" s="5">
        <f t="shared" si="50"/>
        <v>56575</v>
      </c>
    </row>
    <row r="94" spans="2:16" s="12" customFormat="1" ht="97.5" customHeight="1" x14ac:dyDescent="0.25">
      <c r="B94" s="159" t="s">
        <v>107</v>
      </c>
      <c r="C94" s="19">
        <v>802</v>
      </c>
      <c r="D94" s="24" t="s">
        <v>27</v>
      </c>
      <c r="E94" s="24" t="s">
        <v>101</v>
      </c>
      <c r="F94" s="87" t="s">
        <v>108</v>
      </c>
      <c r="G94" s="24" t="s">
        <v>18</v>
      </c>
      <c r="H94" s="43">
        <v>40763</v>
      </c>
      <c r="I94" s="213"/>
      <c r="J94" s="43">
        <f>H94+I94</f>
        <v>40763</v>
      </c>
      <c r="K94" s="43">
        <v>42394</v>
      </c>
      <c r="L94" s="213">
        <v>-1239</v>
      </c>
      <c r="M94" s="43">
        <f>K94+L94</f>
        <v>41155</v>
      </c>
      <c r="N94" s="43">
        <v>44057</v>
      </c>
      <c r="O94" s="213">
        <v>-1289</v>
      </c>
      <c r="P94" s="43">
        <f>N94+O94</f>
        <v>42768</v>
      </c>
    </row>
    <row r="95" spans="2:16" s="12" customFormat="1" ht="53.25" customHeight="1" x14ac:dyDescent="0.25">
      <c r="B95" s="162" t="s">
        <v>109</v>
      </c>
      <c r="C95" s="19">
        <v>802</v>
      </c>
      <c r="D95" s="24" t="s">
        <v>27</v>
      </c>
      <c r="E95" s="24" t="s">
        <v>101</v>
      </c>
      <c r="F95" s="87" t="s">
        <v>108</v>
      </c>
      <c r="G95" s="55">
        <v>200</v>
      </c>
      <c r="H95" s="43">
        <v>11005</v>
      </c>
      <c r="I95" s="213"/>
      <c r="J95" s="43">
        <f>H95+I95</f>
        <v>11005</v>
      </c>
      <c r="K95" s="43">
        <v>11005</v>
      </c>
      <c r="L95" s="213"/>
      <c r="M95" s="43">
        <f>K95+L95</f>
        <v>11005</v>
      </c>
      <c r="N95" s="43">
        <v>11005</v>
      </c>
      <c r="O95" s="213"/>
      <c r="P95" s="43">
        <f>N95+O95</f>
        <v>11005</v>
      </c>
    </row>
    <row r="96" spans="2:16" s="12" customFormat="1" ht="37.5" customHeight="1" x14ac:dyDescent="0.25">
      <c r="B96" s="159" t="s">
        <v>110</v>
      </c>
      <c r="C96" s="19">
        <v>802</v>
      </c>
      <c r="D96" s="24" t="s">
        <v>27</v>
      </c>
      <c r="E96" s="24" t="s">
        <v>101</v>
      </c>
      <c r="F96" s="87" t="s">
        <v>108</v>
      </c>
      <c r="G96" s="24" t="s">
        <v>22</v>
      </c>
      <c r="H96" s="43">
        <v>1822</v>
      </c>
      <c r="I96" s="213"/>
      <c r="J96" s="43">
        <f>H96+I96</f>
        <v>1822</v>
      </c>
      <c r="K96" s="43">
        <v>2802</v>
      </c>
      <c r="L96" s="213"/>
      <c r="M96" s="43">
        <f>K96+L96</f>
        <v>2802</v>
      </c>
      <c r="N96" s="43">
        <v>2802</v>
      </c>
      <c r="O96" s="213"/>
      <c r="P96" s="43">
        <f>N96+O96</f>
        <v>2802</v>
      </c>
    </row>
    <row r="97" spans="2:16" s="12" customFormat="1" ht="57.75" hidden="1" customHeight="1" x14ac:dyDescent="0.25">
      <c r="B97" s="159" t="s">
        <v>111</v>
      </c>
      <c r="C97" s="19">
        <v>802</v>
      </c>
      <c r="D97" s="24" t="s">
        <v>27</v>
      </c>
      <c r="E97" s="24" t="s">
        <v>101</v>
      </c>
      <c r="F97" s="87" t="s">
        <v>112</v>
      </c>
      <c r="G97" s="24" t="s">
        <v>20</v>
      </c>
      <c r="H97" s="43"/>
      <c r="I97" s="213"/>
      <c r="J97" s="43"/>
      <c r="K97" s="43"/>
      <c r="L97" s="213"/>
      <c r="M97" s="43"/>
      <c r="N97" s="43"/>
      <c r="O97" s="213"/>
      <c r="P97" s="43"/>
    </row>
    <row r="98" spans="2:16" s="12" customFormat="1" ht="30.75" customHeight="1" x14ac:dyDescent="0.25">
      <c r="B98" s="164" t="s">
        <v>113</v>
      </c>
      <c r="C98" s="19">
        <v>802</v>
      </c>
      <c r="D98" s="24" t="s">
        <v>27</v>
      </c>
      <c r="E98" s="24" t="s">
        <v>101</v>
      </c>
      <c r="F98" s="87" t="s">
        <v>114</v>
      </c>
      <c r="G98" s="23"/>
      <c r="H98" s="5">
        <f t="shared" ref="H98:P98" si="51">H99</f>
        <v>8700</v>
      </c>
      <c r="I98" s="220">
        <f t="shared" si="51"/>
        <v>0</v>
      </c>
      <c r="J98" s="5">
        <f t="shared" si="51"/>
        <v>8700</v>
      </c>
      <c r="K98" s="5">
        <f t="shared" si="51"/>
        <v>8700</v>
      </c>
      <c r="L98" s="220">
        <f t="shared" si="51"/>
        <v>0</v>
      </c>
      <c r="M98" s="5">
        <f t="shared" si="51"/>
        <v>8700</v>
      </c>
      <c r="N98" s="5">
        <f t="shared" si="51"/>
        <v>8700</v>
      </c>
      <c r="O98" s="220">
        <f t="shared" si="51"/>
        <v>0</v>
      </c>
      <c r="P98" s="5">
        <f t="shared" si="51"/>
        <v>8700</v>
      </c>
    </row>
    <row r="99" spans="2:16" s="12" customFormat="1" ht="60" x14ac:dyDescent="0.25">
      <c r="B99" s="162" t="s">
        <v>115</v>
      </c>
      <c r="C99" s="19">
        <v>802</v>
      </c>
      <c r="D99" s="24" t="s">
        <v>27</v>
      </c>
      <c r="E99" s="24" t="s">
        <v>101</v>
      </c>
      <c r="F99" s="87" t="s">
        <v>116</v>
      </c>
      <c r="G99" s="24" t="s">
        <v>20</v>
      </c>
      <c r="H99" s="43">
        <v>8700</v>
      </c>
      <c r="I99" s="213"/>
      <c r="J99" s="43">
        <f>H99+I99</f>
        <v>8700</v>
      </c>
      <c r="K99" s="43">
        <v>8700</v>
      </c>
      <c r="L99" s="213"/>
      <c r="M99" s="43">
        <f>K99+L99</f>
        <v>8700</v>
      </c>
      <c r="N99" s="43">
        <v>8700</v>
      </c>
      <c r="O99" s="213"/>
      <c r="P99" s="43">
        <f>N99+O99</f>
        <v>8700</v>
      </c>
    </row>
    <row r="100" spans="2:16" s="12" customFormat="1" ht="33.75" customHeight="1" x14ac:dyDescent="0.25">
      <c r="B100" s="163" t="s">
        <v>117</v>
      </c>
      <c r="C100" s="19">
        <v>802</v>
      </c>
      <c r="D100" s="24" t="s">
        <v>27</v>
      </c>
      <c r="E100" s="24" t="s">
        <v>101</v>
      </c>
      <c r="F100" s="87" t="s">
        <v>118</v>
      </c>
      <c r="G100" s="23"/>
      <c r="H100" s="5">
        <f t="shared" ref="H100:P100" si="52">H101</f>
        <v>4999</v>
      </c>
      <c r="I100" s="220">
        <f t="shared" si="52"/>
        <v>0</v>
      </c>
      <c r="J100" s="5">
        <f t="shared" si="52"/>
        <v>4999</v>
      </c>
      <c r="K100" s="5">
        <f t="shared" si="52"/>
        <v>4999</v>
      </c>
      <c r="L100" s="220">
        <f t="shared" si="52"/>
        <v>0</v>
      </c>
      <c r="M100" s="5">
        <f t="shared" si="52"/>
        <v>4999</v>
      </c>
      <c r="N100" s="5">
        <f t="shared" si="52"/>
        <v>4999</v>
      </c>
      <c r="O100" s="220">
        <f t="shared" si="52"/>
        <v>0</v>
      </c>
      <c r="P100" s="5">
        <f t="shared" si="52"/>
        <v>4999</v>
      </c>
    </row>
    <row r="101" spans="2:16" s="12" customFormat="1" ht="60" customHeight="1" x14ac:dyDescent="0.25">
      <c r="B101" s="162" t="s">
        <v>119</v>
      </c>
      <c r="C101" s="19">
        <v>802</v>
      </c>
      <c r="D101" s="24" t="s">
        <v>27</v>
      </c>
      <c r="E101" s="24" t="s">
        <v>101</v>
      </c>
      <c r="F101" s="87" t="s">
        <v>120</v>
      </c>
      <c r="G101" s="24" t="s">
        <v>20</v>
      </c>
      <c r="H101" s="43">
        <v>4999</v>
      </c>
      <c r="I101" s="213"/>
      <c r="J101" s="43">
        <f>H101+I101</f>
        <v>4999</v>
      </c>
      <c r="K101" s="43">
        <v>4999</v>
      </c>
      <c r="L101" s="213"/>
      <c r="M101" s="43">
        <f>K101+L101</f>
        <v>4999</v>
      </c>
      <c r="N101" s="43">
        <v>4999</v>
      </c>
      <c r="O101" s="213"/>
      <c r="P101" s="43">
        <f>N101+O101</f>
        <v>4999</v>
      </c>
    </row>
    <row r="102" spans="2:16" s="12" customFormat="1" ht="30" x14ac:dyDescent="0.25">
      <c r="B102" s="156" t="s">
        <v>121</v>
      </c>
      <c r="C102" s="19">
        <v>802</v>
      </c>
      <c r="D102" s="24" t="s">
        <v>27</v>
      </c>
      <c r="E102" s="24" t="s">
        <v>101</v>
      </c>
      <c r="F102" s="87" t="s">
        <v>122</v>
      </c>
      <c r="G102" s="23"/>
      <c r="H102" s="5">
        <f t="shared" ref="H102:J103" si="53">H103</f>
        <v>10000</v>
      </c>
      <c r="I102" s="220">
        <f t="shared" si="53"/>
        <v>0</v>
      </c>
      <c r="J102" s="5">
        <f t="shared" si="53"/>
        <v>10000</v>
      </c>
      <c r="K102" s="5">
        <f t="shared" ref="K102:N103" si="54">K103</f>
        <v>10000</v>
      </c>
      <c r="L102" s="220">
        <f>L103</f>
        <v>0</v>
      </c>
      <c r="M102" s="5">
        <f>M103</f>
        <v>10000</v>
      </c>
      <c r="N102" s="5">
        <f t="shared" si="54"/>
        <v>10000</v>
      </c>
      <c r="O102" s="220">
        <f>O103</f>
        <v>0</v>
      </c>
      <c r="P102" s="5">
        <f>P103</f>
        <v>10000</v>
      </c>
    </row>
    <row r="103" spans="2:16" ht="42.75" customHeight="1" x14ac:dyDescent="0.25">
      <c r="B103" s="156" t="s">
        <v>123</v>
      </c>
      <c r="C103" s="19">
        <v>802</v>
      </c>
      <c r="D103" s="24" t="s">
        <v>27</v>
      </c>
      <c r="E103" s="24" t="s">
        <v>101</v>
      </c>
      <c r="F103" s="87" t="s">
        <v>124</v>
      </c>
      <c r="G103" s="23"/>
      <c r="H103" s="5">
        <f t="shared" si="53"/>
        <v>10000</v>
      </c>
      <c r="I103" s="220">
        <f t="shared" si="53"/>
        <v>0</v>
      </c>
      <c r="J103" s="5">
        <f t="shared" si="53"/>
        <v>10000</v>
      </c>
      <c r="K103" s="5">
        <f t="shared" si="54"/>
        <v>10000</v>
      </c>
      <c r="L103" s="220">
        <f>L104</f>
        <v>0</v>
      </c>
      <c r="M103" s="5">
        <f>M104</f>
        <v>10000</v>
      </c>
      <c r="N103" s="5">
        <f t="shared" si="54"/>
        <v>10000</v>
      </c>
      <c r="O103" s="220">
        <f>O104</f>
        <v>0</v>
      </c>
      <c r="P103" s="5">
        <f>P104</f>
        <v>10000</v>
      </c>
    </row>
    <row r="104" spans="2:16" ht="60" x14ac:dyDescent="0.25">
      <c r="B104" s="156" t="s">
        <v>125</v>
      </c>
      <c r="C104" s="19">
        <v>802</v>
      </c>
      <c r="D104" s="24" t="s">
        <v>27</v>
      </c>
      <c r="E104" s="24" t="s">
        <v>101</v>
      </c>
      <c r="F104" s="87" t="s">
        <v>126</v>
      </c>
      <c r="G104" s="24" t="s">
        <v>20</v>
      </c>
      <c r="H104" s="43">
        <v>10000</v>
      </c>
      <c r="I104" s="213"/>
      <c r="J104" s="43">
        <f>H104+I104</f>
        <v>10000</v>
      </c>
      <c r="K104" s="43">
        <v>10000</v>
      </c>
      <c r="L104" s="213"/>
      <c r="M104" s="43">
        <f>K104+L104</f>
        <v>10000</v>
      </c>
      <c r="N104" s="43">
        <v>10000</v>
      </c>
      <c r="O104" s="213"/>
      <c r="P104" s="43">
        <f>N104+O104</f>
        <v>10000</v>
      </c>
    </row>
    <row r="105" spans="2:16" ht="15.75" x14ac:dyDescent="0.25">
      <c r="B105" s="163" t="s">
        <v>28</v>
      </c>
      <c r="C105" s="19">
        <v>802</v>
      </c>
      <c r="D105" s="24" t="s">
        <v>27</v>
      </c>
      <c r="E105" s="24" t="s">
        <v>101</v>
      </c>
      <c r="F105" s="87" t="s">
        <v>127</v>
      </c>
      <c r="G105" s="23"/>
      <c r="H105" s="5">
        <f t="shared" ref="H105:J106" si="55">H106</f>
        <v>638</v>
      </c>
      <c r="I105" s="220">
        <f t="shared" si="55"/>
        <v>0</v>
      </c>
      <c r="J105" s="5">
        <f t="shared" si="55"/>
        <v>638</v>
      </c>
      <c r="K105" s="5">
        <f t="shared" ref="K105:N106" si="56">K106</f>
        <v>638</v>
      </c>
      <c r="L105" s="220">
        <f>L106</f>
        <v>0</v>
      </c>
      <c r="M105" s="5">
        <f>M106</f>
        <v>638</v>
      </c>
      <c r="N105" s="5">
        <f t="shared" si="56"/>
        <v>638</v>
      </c>
      <c r="O105" s="220">
        <f>O106</f>
        <v>0</v>
      </c>
      <c r="P105" s="5">
        <f>P106</f>
        <v>638</v>
      </c>
    </row>
    <row r="106" spans="2:16" ht="15.75" x14ac:dyDescent="0.25">
      <c r="B106" s="163" t="s">
        <v>29</v>
      </c>
      <c r="C106" s="19">
        <v>802</v>
      </c>
      <c r="D106" s="24" t="s">
        <v>27</v>
      </c>
      <c r="E106" s="24" t="s">
        <v>101</v>
      </c>
      <c r="F106" s="87" t="s">
        <v>87</v>
      </c>
      <c r="G106" s="23"/>
      <c r="H106" s="5">
        <f t="shared" si="55"/>
        <v>638</v>
      </c>
      <c r="I106" s="220">
        <f t="shared" si="55"/>
        <v>0</v>
      </c>
      <c r="J106" s="5">
        <f t="shared" si="55"/>
        <v>638</v>
      </c>
      <c r="K106" s="5">
        <f t="shared" si="56"/>
        <v>638</v>
      </c>
      <c r="L106" s="220">
        <f>L107</f>
        <v>0</v>
      </c>
      <c r="M106" s="5">
        <f>M107</f>
        <v>638</v>
      </c>
      <c r="N106" s="5">
        <f t="shared" si="56"/>
        <v>638</v>
      </c>
      <c r="O106" s="220">
        <f>O107</f>
        <v>0</v>
      </c>
      <c r="P106" s="5">
        <f>P107</f>
        <v>638</v>
      </c>
    </row>
    <row r="107" spans="2:16" ht="60" customHeight="1" x14ac:dyDescent="0.25">
      <c r="B107" s="156" t="s">
        <v>119</v>
      </c>
      <c r="C107" s="19">
        <v>802</v>
      </c>
      <c r="D107" s="24" t="s">
        <v>27</v>
      </c>
      <c r="E107" s="24" t="s">
        <v>101</v>
      </c>
      <c r="F107" s="87" t="s">
        <v>128</v>
      </c>
      <c r="G107" s="24" t="s">
        <v>20</v>
      </c>
      <c r="H107" s="43">
        <v>638</v>
      </c>
      <c r="I107" s="213"/>
      <c r="J107" s="43">
        <f>H107+I107</f>
        <v>638</v>
      </c>
      <c r="K107" s="43">
        <v>638</v>
      </c>
      <c r="L107" s="213"/>
      <c r="M107" s="43">
        <f>K107+L107</f>
        <v>638</v>
      </c>
      <c r="N107" s="43">
        <v>638</v>
      </c>
      <c r="O107" s="213"/>
      <c r="P107" s="43">
        <f>N107+O107</f>
        <v>638</v>
      </c>
    </row>
    <row r="108" spans="2:16" ht="19.5" customHeight="1" x14ac:dyDescent="0.25">
      <c r="B108" s="158" t="s">
        <v>129</v>
      </c>
      <c r="C108" s="19">
        <v>802</v>
      </c>
      <c r="D108" s="20" t="s">
        <v>99</v>
      </c>
      <c r="E108" s="19">
        <v>10</v>
      </c>
      <c r="F108" s="19"/>
      <c r="G108" s="19"/>
      <c r="H108" s="15">
        <f t="shared" ref="H108:J109" si="57">H109</f>
        <v>135944</v>
      </c>
      <c r="I108" s="221">
        <f t="shared" si="57"/>
        <v>0</v>
      </c>
      <c r="J108" s="15">
        <f t="shared" si="57"/>
        <v>135944</v>
      </c>
      <c r="K108" s="15">
        <f t="shared" ref="K108:N109" si="58">K109</f>
        <v>119360</v>
      </c>
      <c r="L108" s="221">
        <f>L109</f>
        <v>-2109</v>
      </c>
      <c r="M108" s="15">
        <f>M109</f>
        <v>117251</v>
      </c>
      <c r="N108" s="15">
        <f t="shared" si="58"/>
        <v>122452</v>
      </c>
      <c r="O108" s="221">
        <f>O109</f>
        <v>-2183</v>
      </c>
      <c r="P108" s="15">
        <f>P109</f>
        <v>120269</v>
      </c>
    </row>
    <row r="109" spans="2:16" ht="45" x14ac:dyDescent="0.25">
      <c r="B109" s="156" t="s">
        <v>91</v>
      </c>
      <c r="C109" s="19">
        <v>802</v>
      </c>
      <c r="D109" s="24" t="s">
        <v>27</v>
      </c>
      <c r="E109" s="24" t="s">
        <v>130</v>
      </c>
      <c r="F109" s="87" t="s">
        <v>102</v>
      </c>
      <c r="G109" s="86"/>
      <c r="H109" s="5">
        <f t="shared" si="57"/>
        <v>135944</v>
      </c>
      <c r="I109" s="220">
        <f t="shared" si="57"/>
        <v>0</v>
      </c>
      <c r="J109" s="5">
        <f t="shared" si="57"/>
        <v>135944</v>
      </c>
      <c r="K109" s="5">
        <f t="shared" si="58"/>
        <v>119360</v>
      </c>
      <c r="L109" s="220">
        <f>L110</f>
        <v>-2109</v>
      </c>
      <c r="M109" s="5">
        <f>M110</f>
        <v>117251</v>
      </c>
      <c r="N109" s="5">
        <f t="shared" si="58"/>
        <v>122452</v>
      </c>
      <c r="O109" s="220">
        <f>O110</f>
        <v>-2183</v>
      </c>
      <c r="P109" s="5">
        <f>P110</f>
        <v>120269</v>
      </c>
    </row>
    <row r="110" spans="2:16" ht="45" x14ac:dyDescent="0.25">
      <c r="B110" s="156" t="s">
        <v>103</v>
      </c>
      <c r="C110" s="19">
        <v>802</v>
      </c>
      <c r="D110" s="24" t="s">
        <v>27</v>
      </c>
      <c r="E110" s="24" t="s">
        <v>130</v>
      </c>
      <c r="F110" s="87" t="s">
        <v>104</v>
      </c>
      <c r="G110" s="86"/>
      <c r="H110" s="5">
        <f t="shared" ref="H110:P110" si="59">H111+H118</f>
        <v>135944</v>
      </c>
      <c r="I110" s="220">
        <f t="shared" si="59"/>
        <v>0</v>
      </c>
      <c r="J110" s="5">
        <f t="shared" si="59"/>
        <v>135944</v>
      </c>
      <c r="K110" s="5">
        <f t="shared" si="59"/>
        <v>119360</v>
      </c>
      <c r="L110" s="220">
        <f t="shared" si="59"/>
        <v>-2109</v>
      </c>
      <c r="M110" s="5">
        <f t="shared" si="59"/>
        <v>117251</v>
      </c>
      <c r="N110" s="5">
        <f t="shared" si="59"/>
        <v>122452</v>
      </c>
      <c r="O110" s="220">
        <f t="shared" si="59"/>
        <v>-2183</v>
      </c>
      <c r="P110" s="5">
        <f t="shared" si="59"/>
        <v>120269</v>
      </c>
    </row>
    <row r="111" spans="2:16" ht="30" x14ac:dyDescent="0.25">
      <c r="B111" s="164" t="s">
        <v>105</v>
      </c>
      <c r="C111" s="19">
        <v>802</v>
      </c>
      <c r="D111" s="24" t="s">
        <v>27</v>
      </c>
      <c r="E111" s="24" t="s">
        <v>130</v>
      </c>
      <c r="F111" s="87" t="s">
        <v>106</v>
      </c>
      <c r="G111" s="86"/>
      <c r="H111" s="5">
        <f t="shared" ref="H111:P111" si="60">H112+H113+H114+H115+H116+H117</f>
        <v>133944</v>
      </c>
      <c r="I111" s="220">
        <f t="shared" si="60"/>
        <v>0</v>
      </c>
      <c r="J111" s="5">
        <f t="shared" si="60"/>
        <v>133944</v>
      </c>
      <c r="K111" s="5">
        <f t="shared" si="60"/>
        <v>117360</v>
      </c>
      <c r="L111" s="220">
        <f t="shared" si="60"/>
        <v>-2109</v>
      </c>
      <c r="M111" s="5">
        <f t="shared" si="60"/>
        <v>115251</v>
      </c>
      <c r="N111" s="5">
        <f t="shared" si="60"/>
        <v>120452</v>
      </c>
      <c r="O111" s="220">
        <f t="shared" si="60"/>
        <v>-2183</v>
      </c>
      <c r="P111" s="5">
        <f t="shared" si="60"/>
        <v>118269</v>
      </c>
    </row>
    <row r="112" spans="2:16" ht="90" x14ac:dyDescent="0.25">
      <c r="B112" s="159" t="s">
        <v>107</v>
      </c>
      <c r="C112" s="19">
        <v>802</v>
      </c>
      <c r="D112" s="24" t="s">
        <v>27</v>
      </c>
      <c r="E112" s="24" t="s">
        <v>130</v>
      </c>
      <c r="F112" s="87" t="s">
        <v>108</v>
      </c>
      <c r="G112" s="24" t="s">
        <v>18</v>
      </c>
      <c r="H112" s="43">
        <v>78949</v>
      </c>
      <c r="I112" s="213"/>
      <c r="J112" s="43">
        <f t="shared" ref="J112:J117" si="61">H112+I112</f>
        <v>78949</v>
      </c>
      <c r="K112" s="43">
        <v>81805</v>
      </c>
      <c r="L112" s="213">
        <v>-2109</v>
      </c>
      <c r="M112" s="43">
        <f>K112+L112</f>
        <v>79696</v>
      </c>
      <c r="N112" s="43">
        <v>84897</v>
      </c>
      <c r="O112" s="213">
        <v>-2183</v>
      </c>
      <c r="P112" s="43">
        <f>N112+O112</f>
        <v>82714</v>
      </c>
    </row>
    <row r="113" spans="2:16" ht="61.5" customHeight="1" x14ac:dyDescent="0.25">
      <c r="B113" s="162" t="s">
        <v>109</v>
      </c>
      <c r="C113" s="19">
        <v>802</v>
      </c>
      <c r="D113" s="24" t="s">
        <v>27</v>
      </c>
      <c r="E113" s="24" t="s">
        <v>130</v>
      </c>
      <c r="F113" s="87" t="s">
        <v>108</v>
      </c>
      <c r="G113" s="55">
        <v>200</v>
      </c>
      <c r="H113" s="43">
        <v>25810</v>
      </c>
      <c r="I113" s="213"/>
      <c r="J113" s="43">
        <f t="shared" si="61"/>
        <v>25810</v>
      </c>
      <c r="K113" s="43">
        <v>25810</v>
      </c>
      <c r="L113" s="213"/>
      <c r="M113" s="43">
        <f>K113+L113</f>
        <v>25810</v>
      </c>
      <c r="N113" s="43">
        <v>25810</v>
      </c>
      <c r="O113" s="213"/>
      <c r="P113" s="43">
        <f>N113+O113</f>
        <v>25810</v>
      </c>
    </row>
    <row r="114" spans="2:16" ht="42.75" customHeight="1" x14ac:dyDescent="0.25">
      <c r="B114" s="159" t="s">
        <v>110</v>
      </c>
      <c r="C114" s="117">
        <v>802</v>
      </c>
      <c r="D114" s="24" t="s">
        <v>27</v>
      </c>
      <c r="E114" s="24" t="s">
        <v>130</v>
      </c>
      <c r="F114" s="87" t="s">
        <v>108</v>
      </c>
      <c r="G114" s="24" t="s">
        <v>22</v>
      </c>
      <c r="H114" s="43">
        <v>4485</v>
      </c>
      <c r="I114" s="213"/>
      <c r="J114" s="43">
        <f t="shared" si="61"/>
        <v>4485</v>
      </c>
      <c r="K114" s="43">
        <v>5045</v>
      </c>
      <c r="L114" s="213"/>
      <c r="M114" s="43">
        <f>K114+L114</f>
        <v>5045</v>
      </c>
      <c r="N114" s="43">
        <v>5045</v>
      </c>
      <c r="O114" s="213"/>
      <c r="P114" s="43">
        <f>N114+O114</f>
        <v>5045</v>
      </c>
    </row>
    <row r="115" spans="2:16" ht="54.75" customHeight="1" x14ac:dyDescent="0.25">
      <c r="B115" s="162" t="s">
        <v>131</v>
      </c>
      <c r="C115" s="117">
        <v>802</v>
      </c>
      <c r="D115" s="24" t="s">
        <v>27</v>
      </c>
      <c r="E115" s="24" t="s">
        <v>130</v>
      </c>
      <c r="F115" s="87" t="s">
        <v>132</v>
      </c>
      <c r="G115" s="55">
        <v>200</v>
      </c>
      <c r="H115" s="43">
        <v>4700</v>
      </c>
      <c r="I115" s="213"/>
      <c r="J115" s="43">
        <f t="shared" si="61"/>
        <v>4700</v>
      </c>
      <c r="K115" s="43">
        <v>4700</v>
      </c>
      <c r="L115" s="213"/>
      <c r="M115" s="43">
        <f>K115+L115</f>
        <v>4700</v>
      </c>
      <c r="N115" s="43">
        <v>4700</v>
      </c>
      <c r="O115" s="213"/>
      <c r="P115" s="43">
        <f>N115+O115</f>
        <v>4700</v>
      </c>
    </row>
    <row r="116" spans="2:16" ht="60" hidden="1" customHeight="1" x14ac:dyDescent="0.25">
      <c r="B116" s="162" t="s">
        <v>111</v>
      </c>
      <c r="C116" s="117">
        <v>802</v>
      </c>
      <c r="D116" s="24" t="s">
        <v>27</v>
      </c>
      <c r="E116" s="24" t="s">
        <v>130</v>
      </c>
      <c r="F116" s="87" t="s">
        <v>112</v>
      </c>
      <c r="G116" s="55">
        <v>200</v>
      </c>
      <c r="H116" s="43"/>
      <c r="I116" s="213"/>
      <c r="J116" s="43">
        <f t="shared" si="61"/>
        <v>0</v>
      </c>
      <c r="K116" s="43"/>
      <c r="L116" s="213"/>
      <c r="M116" s="43">
        <f>K116+L116</f>
        <v>0</v>
      </c>
      <c r="N116" s="43"/>
      <c r="O116" s="213"/>
      <c r="P116" s="43">
        <f>N116+O116</f>
        <v>0</v>
      </c>
    </row>
    <row r="117" spans="2:16" ht="85.5" customHeight="1" x14ac:dyDescent="0.25">
      <c r="B117" s="162" t="s">
        <v>512</v>
      </c>
      <c r="C117" s="117">
        <v>802</v>
      </c>
      <c r="D117" s="24" t="s">
        <v>27</v>
      </c>
      <c r="E117" s="24" t="s">
        <v>130</v>
      </c>
      <c r="F117" s="87" t="s">
        <v>133</v>
      </c>
      <c r="G117" s="55">
        <v>400</v>
      </c>
      <c r="H117" s="43">
        <v>20000</v>
      </c>
      <c r="I117" s="213"/>
      <c r="J117" s="43">
        <f t="shared" si="61"/>
        <v>20000</v>
      </c>
      <c r="K117" s="43">
        <v>0</v>
      </c>
      <c r="L117" s="213"/>
      <c r="M117" s="43"/>
      <c r="N117" s="43"/>
      <c r="O117" s="213"/>
      <c r="P117" s="43"/>
    </row>
    <row r="118" spans="2:16" ht="30" x14ac:dyDescent="0.25">
      <c r="B118" s="163" t="s">
        <v>134</v>
      </c>
      <c r="C118" s="117">
        <v>802</v>
      </c>
      <c r="D118" s="24" t="s">
        <v>27</v>
      </c>
      <c r="E118" s="24" t="s">
        <v>130</v>
      </c>
      <c r="F118" s="87" t="s">
        <v>135</v>
      </c>
      <c r="G118" s="86"/>
      <c r="H118" s="5">
        <f t="shared" ref="H118:P118" si="62">H119</f>
        <v>2000</v>
      </c>
      <c r="I118" s="220">
        <f t="shared" si="62"/>
        <v>0</v>
      </c>
      <c r="J118" s="5">
        <f t="shared" si="62"/>
        <v>2000</v>
      </c>
      <c r="K118" s="5">
        <f t="shared" si="62"/>
        <v>2000</v>
      </c>
      <c r="L118" s="220">
        <f t="shared" si="62"/>
        <v>0</v>
      </c>
      <c r="M118" s="5">
        <f t="shared" si="62"/>
        <v>2000</v>
      </c>
      <c r="N118" s="5">
        <f t="shared" si="62"/>
        <v>2000</v>
      </c>
      <c r="O118" s="220">
        <f t="shared" si="62"/>
        <v>0</v>
      </c>
      <c r="P118" s="5">
        <f t="shared" si="62"/>
        <v>2000</v>
      </c>
    </row>
    <row r="119" spans="2:16" ht="45" x14ac:dyDescent="0.25">
      <c r="B119" s="163" t="s">
        <v>136</v>
      </c>
      <c r="C119" s="117">
        <v>802</v>
      </c>
      <c r="D119" s="24" t="s">
        <v>27</v>
      </c>
      <c r="E119" s="24" t="s">
        <v>130</v>
      </c>
      <c r="F119" s="87" t="s">
        <v>137</v>
      </c>
      <c r="G119" s="58">
        <v>200</v>
      </c>
      <c r="H119" s="43">
        <v>2000</v>
      </c>
      <c r="I119" s="213"/>
      <c r="J119" s="43">
        <f>H119+I119</f>
        <v>2000</v>
      </c>
      <c r="K119" s="43">
        <v>2000</v>
      </c>
      <c r="L119" s="213"/>
      <c r="M119" s="43">
        <f>K119+L119</f>
        <v>2000</v>
      </c>
      <c r="N119" s="43">
        <v>2000</v>
      </c>
      <c r="O119" s="213"/>
      <c r="P119" s="43">
        <f>N119+O119</f>
        <v>2000</v>
      </c>
    </row>
    <row r="120" spans="2:16" ht="43.15" customHeight="1" x14ac:dyDescent="0.25">
      <c r="B120" s="158" t="s">
        <v>138</v>
      </c>
      <c r="C120" s="19">
        <v>802</v>
      </c>
      <c r="D120" s="20" t="s">
        <v>99</v>
      </c>
      <c r="E120" s="19">
        <v>14</v>
      </c>
      <c r="F120" s="21"/>
      <c r="G120" s="23"/>
      <c r="H120" s="15">
        <f t="shared" ref="H120:P120" si="63">H121+H131</f>
        <v>11233</v>
      </c>
      <c r="I120" s="221">
        <f t="shared" si="63"/>
        <v>6396</v>
      </c>
      <c r="J120" s="15">
        <f t="shared" si="63"/>
        <v>17629</v>
      </c>
      <c r="K120" s="15">
        <f t="shared" si="63"/>
        <v>11520</v>
      </c>
      <c r="L120" s="221">
        <f t="shared" si="63"/>
        <v>0</v>
      </c>
      <c r="M120" s="15">
        <f t="shared" si="63"/>
        <v>11520</v>
      </c>
      <c r="N120" s="15">
        <f t="shared" si="63"/>
        <v>11817</v>
      </c>
      <c r="O120" s="221">
        <f t="shared" si="63"/>
        <v>0</v>
      </c>
      <c r="P120" s="15">
        <f t="shared" si="63"/>
        <v>11817</v>
      </c>
    </row>
    <row r="121" spans="2:16" ht="47.25" customHeight="1" x14ac:dyDescent="0.25">
      <c r="B121" s="156" t="s">
        <v>64</v>
      </c>
      <c r="C121" s="117">
        <v>802</v>
      </c>
      <c r="D121" s="56" t="s">
        <v>99</v>
      </c>
      <c r="E121" s="55">
        <v>14</v>
      </c>
      <c r="F121" s="84">
        <v>1</v>
      </c>
      <c r="G121" s="23"/>
      <c r="H121" s="5">
        <f t="shared" ref="H121:P121" si="64">H125+H122</f>
        <v>11233</v>
      </c>
      <c r="I121" s="220">
        <f>I125+I122+I128</f>
        <v>6396</v>
      </c>
      <c r="J121" s="5">
        <f>J125+J122+J128</f>
        <v>17629</v>
      </c>
      <c r="K121" s="5">
        <f t="shared" si="64"/>
        <v>11520</v>
      </c>
      <c r="L121" s="220">
        <f t="shared" si="64"/>
        <v>0</v>
      </c>
      <c r="M121" s="5">
        <f t="shared" si="64"/>
        <v>11520</v>
      </c>
      <c r="N121" s="5">
        <f t="shared" si="64"/>
        <v>11817</v>
      </c>
      <c r="O121" s="220">
        <f t="shared" si="64"/>
        <v>0</v>
      </c>
      <c r="P121" s="5">
        <f t="shared" si="64"/>
        <v>11817</v>
      </c>
    </row>
    <row r="122" spans="2:16" ht="30" hidden="1" x14ac:dyDescent="0.25">
      <c r="B122" s="156" t="s">
        <v>139</v>
      </c>
      <c r="C122" s="117">
        <v>802</v>
      </c>
      <c r="D122" s="56" t="s">
        <v>99</v>
      </c>
      <c r="E122" s="55">
        <v>14</v>
      </c>
      <c r="F122" s="109" t="s">
        <v>140</v>
      </c>
      <c r="G122" s="107"/>
      <c r="H122" s="5">
        <f t="shared" ref="H122:J123" si="65">H123</f>
        <v>0</v>
      </c>
      <c r="I122" s="220">
        <f t="shared" si="65"/>
        <v>0</v>
      </c>
      <c r="J122" s="5">
        <f t="shared" si="65"/>
        <v>0</v>
      </c>
      <c r="K122" s="5">
        <f t="shared" ref="K122:N123" si="66">K123</f>
        <v>0</v>
      </c>
      <c r="L122" s="220">
        <f>L123</f>
        <v>0</v>
      </c>
      <c r="M122" s="5">
        <f>M123</f>
        <v>0</v>
      </c>
      <c r="N122" s="5">
        <f t="shared" si="66"/>
        <v>0</v>
      </c>
      <c r="O122" s="220">
        <f>O123</f>
        <v>0</v>
      </c>
      <c r="P122" s="5">
        <f>P123</f>
        <v>0</v>
      </c>
    </row>
    <row r="123" spans="2:16" ht="36" hidden="1" customHeight="1" x14ac:dyDescent="0.25">
      <c r="B123" s="156" t="s">
        <v>141</v>
      </c>
      <c r="C123" s="117">
        <v>802</v>
      </c>
      <c r="D123" s="56" t="s">
        <v>99</v>
      </c>
      <c r="E123" s="55">
        <v>14</v>
      </c>
      <c r="F123" s="108" t="s">
        <v>142</v>
      </c>
      <c r="G123" s="107"/>
      <c r="H123" s="5">
        <f t="shared" si="65"/>
        <v>0</v>
      </c>
      <c r="I123" s="220">
        <f t="shared" si="65"/>
        <v>0</v>
      </c>
      <c r="J123" s="5">
        <f t="shared" si="65"/>
        <v>0</v>
      </c>
      <c r="K123" s="5">
        <f t="shared" si="66"/>
        <v>0</v>
      </c>
      <c r="L123" s="220">
        <f>L124</f>
        <v>0</v>
      </c>
      <c r="M123" s="5">
        <f>M124</f>
        <v>0</v>
      </c>
      <c r="N123" s="5">
        <f t="shared" si="66"/>
        <v>0</v>
      </c>
      <c r="O123" s="220">
        <f>O124</f>
        <v>0</v>
      </c>
      <c r="P123" s="5">
        <f>P124</f>
        <v>0</v>
      </c>
    </row>
    <row r="124" spans="2:16" ht="45" hidden="1" x14ac:dyDescent="0.25">
      <c r="B124" s="162" t="s">
        <v>143</v>
      </c>
      <c r="C124" s="117">
        <v>802</v>
      </c>
      <c r="D124" s="56" t="s">
        <v>99</v>
      </c>
      <c r="E124" s="55">
        <v>14</v>
      </c>
      <c r="F124" s="108" t="s">
        <v>144</v>
      </c>
      <c r="G124" s="55">
        <v>200</v>
      </c>
      <c r="H124" s="43"/>
      <c r="I124" s="213"/>
      <c r="J124" s="43"/>
      <c r="K124" s="43"/>
      <c r="L124" s="213"/>
      <c r="M124" s="43"/>
      <c r="N124" s="43"/>
      <c r="O124" s="213"/>
      <c r="P124" s="43"/>
    </row>
    <row r="125" spans="2:16" ht="32.25" customHeight="1" x14ac:dyDescent="0.25">
      <c r="B125" s="156" t="s">
        <v>92</v>
      </c>
      <c r="C125" s="117">
        <v>802</v>
      </c>
      <c r="D125" s="56" t="s">
        <v>99</v>
      </c>
      <c r="E125" s="55">
        <v>14</v>
      </c>
      <c r="F125" s="87" t="s">
        <v>145</v>
      </c>
      <c r="G125" s="23"/>
      <c r="H125" s="5">
        <f t="shared" ref="H125:J126" si="67">H126</f>
        <v>11233</v>
      </c>
      <c r="I125" s="220">
        <f t="shared" si="67"/>
        <v>0</v>
      </c>
      <c r="J125" s="5">
        <f t="shared" si="67"/>
        <v>11233</v>
      </c>
      <c r="K125" s="5">
        <f t="shared" ref="K125:N126" si="68">K126</f>
        <v>11520</v>
      </c>
      <c r="L125" s="220">
        <f>L126</f>
        <v>0</v>
      </c>
      <c r="M125" s="5">
        <f>M126</f>
        <v>11520</v>
      </c>
      <c r="N125" s="5">
        <f t="shared" si="68"/>
        <v>11817</v>
      </c>
      <c r="O125" s="220">
        <f>O126</f>
        <v>0</v>
      </c>
      <c r="P125" s="5">
        <f>P126</f>
        <v>11817</v>
      </c>
    </row>
    <row r="126" spans="2:16" ht="37.5" customHeight="1" x14ac:dyDescent="0.25">
      <c r="B126" s="156" t="s">
        <v>146</v>
      </c>
      <c r="C126" s="117">
        <v>802</v>
      </c>
      <c r="D126" s="56" t="s">
        <v>99</v>
      </c>
      <c r="E126" s="55">
        <v>14</v>
      </c>
      <c r="F126" s="87" t="s">
        <v>147</v>
      </c>
      <c r="G126" s="23"/>
      <c r="H126" s="5">
        <f t="shared" si="67"/>
        <v>11233</v>
      </c>
      <c r="I126" s="220">
        <f t="shared" si="67"/>
        <v>0</v>
      </c>
      <c r="J126" s="5">
        <f t="shared" si="67"/>
        <v>11233</v>
      </c>
      <c r="K126" s="5">
        <f t="shared" si="68"/>
        <v>11520</v>
      </c>
      <c r="L126" s="220">
        <f>L127</f>
        <v>0</v>
      </c>
      <c r="M126" s="5">
        <f>M127</f>
        <v>11520</v>
      </c>
      <c r="N126" s="5">
        <f t="shared" si="68"/>
        <v>11817</v>
      </c>
      <c r="O126" s="220">
        <f>O127</f>
        <v>0</v>
      </c>
      <c r="P126" s="5">
        <f>P127</f>
        <v>11817</v>
      </c>
    </row>
    <row r="127" spans="2:16" ht="56.25" customHeight="1" x14ac:dyDescent="0.25">
      <c r="B127" s="156" t="s">
        <v>148</v>
      </c>
      <c r="C127" s="117">
        <v>802</v>
      </c>
      <c r="D127" s="56" t="s">
        <v>99</v>
      </c>
      <c r="E127" s="55">
        <v>14</v>
      </c>
      <c r="F127" s="89" t="s">
        <v>149</v>
      </c>
      <c r="G127" s="24" t="s">
        <v>150</v>
      </c>
      <c r="H127" s="43">
        <v>11233</v>
      </c>
      <c r="I127" s="213"/>
      <c r="J127" s="43">
        <f>H127+I127</f>
        <v>11233</v>
      </c>
      <c r="K127" s="43">
        <v>11520</v>
      </c>
      <c r="L127" s="213"/>
      <c r="M127" s="43">
        <f>K127+L127</f>
        <v>11520</v>
      </c>
      <c r="N127" s="43">
        <v>11817</v>
      </c>
      <c r="O127" s="213"/>
      <c r="P127" s="43">
        <f>N127+O127</f>
        <v>11817</v>
      </c>
    </row>
    <row r="128" spans="2:16" ht="34.5" customHeight="1" x14ac:dyDescent="0.25">
      <c r="B128" s="156" t="s">
        <v>121</v>
      </c>
      <c r="C128" s="117">
        <v>802</v>
      </c>
      <c r="D128" s="56" t="s">
        <v>99</v>
      </c>
      <c r="E128" s="55">
        <v>14</v>
      </c>
      <c r="F128" s="87" t="s">
        <v>151</v>
      </c>
      <c r="G128" s="23"/>
      <c r="H128" s="43"/>
      <c r="I128" s="213">
        <f>I129</f>
        <v>6396</v>
      </c>
      <c r="J128" s="43">
        <f>J129</f>
        <v>6396</v>
      </c>
      <c r="K128" s="43"/>
      <c r="L128" s="213"/>
      <c r="M128" s="43"/>
      <c r="N128" s="43"/>
      <c r="O128" s="213"/>
      <c r="P128" s="43"/>
    </row>
    <row r="129" spans="2:16" ht="56.25" customHeight="1" x14ac:dyDescent="0.25">
      <c r="B129" s="156" t="s">
        <v>123</v>
      </c>
      <c r="C129" s="117">
        <v>802</v>
      </c>
      <c r="D129" s="56" t="s">
        <v>99</v>
      </c>
      <c r="E129" s="55">
        <v>14</v>
      </c>
      <c r="F129" s="87" t="s">
        <v>124</v>
      </c>
      <c r="G129" s="23"/>
      <c r="H129" s="43"/>
      <c r="I129" s="213">
        <f>I130</f>
        <v>6396</v>
      </c>
      <c r="J129" s="43">
        <f>J130</f>
        <v>6396</v>
      </c>
      <c r="K129" s="43"/>
      <c r="L129" s="213"/>
      <c r="M129" s="43"/>
      <c r="N129" s="43"/>
      <c r="O129" s="213"/>
      <c r="P129" s="43"/>
    </row>
    <row r="130" spans="2:16" ht="65.25" customHeight="1" x14ac:dyDescent="0.25">
      <c r="B130" s="156" t="s">
        <v>125</v>
      </c>
      <c r="C130" s="117">
        <v>802</v>
      </c>
      <c r="D130" s="56" t="s">
        <v>99</v>
      </c>
      <c r="E130" s="55">
        <v>14</v>
      </c>
      <c r="F130" s="87" t="s">
        <v>126</v>
      </c>
      <c r="G130" s="24" t="s">
        <v>20</v>
      </c>
      <c r="H130" s="43"/>
      <c r="I130" s="213">
        <v>6396</v>
      </c>
      <c r="J130" s="43">
        <f>H130+I130</f>
        <v>6396</v>
      </c>
      <c r="K130" s="43"/>
      <c r="L130" s="213"/>
      <c r="M130" s="43"/>
      <c r="N130" s="43"/>
      <c r="O130" s="213"/>
      <c r="P130" s="43"/>
    </row>
    <row r="131" spans="2:16" ht="34.5" hidden="1" customHeight="1" x14ac:dyDescent="0.25">
      <c r="B131" s="156" t="s">
        <v>28</v>
      </c>
      <c r="C131" s="117">
        <v>802</v>
      </c>
      <c r="D131" s="56" t="s">
        <v>99</v>
      </c>
      <c r="E131" s="55">
        <v>14</v>
      </c>
      <c r="F131" s="88">
        <v>99</v>
      </c>
      <c r="G131" s="25"/>
      <c r="H131" s="43">
        <f t="shared" ref="H131:P131" si="69">H132</f>
        <v>0</v>
      </c>
      <c r="I131" s="213">
        <f t="shared" si="69"/>
        <v>0</v>
      </c>
      <c r="J131" s="43">
        <f t="shared" si="69"/>
        <v>0</v>
      </c>
      <c r="K131" s="43">
        <f t="shared" si="69"/>
        <v>0</v>
      </c>
      <c r="L131" s="213">
        <f t="shared" si="69"/>
        <v>0</v>
      </c>
      <c r="M131" s="43">
        <f t="shared" si="69"/>
        <v>0</v>
      </c>
      <c r="N131" s="43">
        <f t="shared" si="69"/>
        <v>0</v>
      </c>
      <c r="O131" s="213">
        <f t="shared" si="69"/>
        <v>0</v>
      </c>
      <c r="P131" s="43">
        <f t="shared" si="69"/>
        <v>0</v>
      </c>
    </row>
    <row r="132" spans="2:16" ht="23.25" hidden="1" customHeight="1" x14ac:dyDescent="0.25">
      <c r="B132" s="156" t="s">
        <v>29</v>
      </c>
      <c r="C132" s="117">
        <v>802</v>
      </c>
      <c r="D132" s="56" t="s">
        <v>99</v>
      </c>
      <c r="E132" s="55">
        <v>14</v>
      </c>
      <c r="F132" s="89" t="s">
        <v>87</v>
      </c>
      <c r="G132" s="25"/>
      <c r="H132" s="5">
        <f t="shared" ref="H132:P132" si="70">H133+H134</f>
        <v>0</v>
      </c>
      <c r="I132" s="220">
        <f t="shared" si="70"/>
        <v>0</v>
      </c>
      <c r="J132" s="5">
        <f t="shared" si="70"/>
        <v>0</v>
      </c>
      <c r="K132" s="5">
        <f t="shared" si="70"/>
        <v>0</v>
      </c>
      <c r="L132" s="220">
        <f t="shared" si="70"/>
        <v>0</v>
      </c>
      <c r="M132" s="5">
        <f t="shared" si="70"/>
        <v>0</v>
      </c>
      <c r="N132" s="5">
        <f t="shared" si="70"/>
        <v>0</v>
      </c>
      <c r="O132" s="220">
        <f t="shared" si="70"/>
        <v>0</v>
      </c>
      <c r="P132" s="5">
        <f t="shared" si="70"/>
        <v>0</v>
      </c>
    </row>
    <row r="133" spans="2:16" ht="33.75" hidden="1" customHeight="1" x14ac:dyDescent="0.25">
      <c r="B133" s="156" t="s">
        <v>152</v>
      </c>
      <c r="C133" s="117">
        <v>802</v>
      </c>
      <c r="D133" s="56" t="s">
        <v>99</v>
      </c>
      <c r="E133" s="55">
        <v>14</v>
      </c>
      <c r="F133" s="89" t="s">
        <v>36</v>
      </c>
      <c r="G133" s="25">
        <v>500</v>
      </c>
      <c r="H133" s="43"/>
      <c r="I133" s="213"/>
      <c r="J133" s="43"/>
      <c r="K133" s="43"/>
      <c r="L133" s="213"/>
      <c r="M133" s="43"/>
      <c r="N133" s="43"/>
      <c r="O133" s="213"/>
      <c r="P133" s="43"/>
    </row>
    <row r="134" spans="2:16" ht="69.75" hidden="1" customHeight="1" x14ac:dyDescent="0.25">
      <c r="B134" s="156" t="s">
        <v>153</v>
      </c>
      <c r="C134" s="117">
        <v>802</v>
      </c>
      <c r="D134" s="56" t="s">
        <v>99</v>
      </c>
      <c r="E134" s="55">
        <v>14</v>
      </c>
      <c r="F134" s="89" t="s">
        <v>80</v>
      </c>
      <c r="G134" s="25">
        <v>500</v>
      </c>
      <c r="H134" s="43"/>
      <c r="I134" s="213"/>
      <c r="J134" s="43"/>
      <c r="K134" s="43"/>
      <c r="L134" s="213"/>
      <c r="M134" s="43"/>
      <c r="N134" s="43"/>
      <c r="O134" s="213"/>
      <c r="P134" s="43"/>
    </row>
    <row r="135" spans="2:16" ht="15.75" x14ac:dyDescent="0.25">
      <c r="B135" s="158" t="s">
        <v>154</v>
      </c>
      <c r="C135" s="117">
        <v>802</v>
      </c>
      <c r="D135" s="118" t="s">
        <v>63</v>
      </c>
      <c r="E135" s="117"/>
      <c r="F135" s="21"/>
      <c r="G135" s="23"/>
      <c r="H135" s="15">
        <f t="shared" ref="H135:P135" si="71">H136</f>
        <v>518811</v>
      </c>
      <c r="I135" s="221">
        <f t="shared" si="71"/>
        <v>0</v>
      </c>
      <c r="J135" s="15">
        <f t="shared" si="71"/>
        <v>518811</v>
      </c>
      <c r="K135" s="15">
        <f t="shared" si="71"/>
        <v>522175</v>
      </c>
      <c r="L135" s="221">
        <f t="shared" si="71"/>
        <v>-2666</v>
      </c>
      <c r="M135" s="15">
        <f t="shared" si="71"/>
        <v>519509</v>
      </c>
      <c r="N135" s="15">
        <f t="shared" si="71"/>
        <v>525488</v>
      </c>
      <c r="O135" s="221">
        <f t="shared" si="71"/>
        <v>-2765</v>
      </c>
      <c r="P135" s="15">
        <f t="shared" si="71"/>
        <v>522723</v>
      </c>
    </row>
    <row r="136" spans="2:16" ht="15.75" x14ac:dyDescent="0.25">
      <c r="B136" s="158" t="s">
        <v>155</v>
      </c>
      <c r="C136" s="117">
        <v>802</v>
      </c>
      <c r="D136" s="118" t="s">
        <v>63</v>
      </c>
      <c r="E136" s="118" t="s">
        <v>156</v>
      </c>
      <c r="F136" s="21"/>
      <c r="G136" s="23"/>
      <c r="H136" s="15">
        <f t="shared" ref="H136:P136" si="72">H137+H161</f>
        <v>518811</v>
      </c>
      <c r="I136" s="221">
        <f t="shared" si="72"/>
        <v>0</v>
      </c>
      <c r="J136" s="15">
        <f t="shared" si="72"/>
        <v>518811</v>
      </c>
      <c r="K136" s="15">
        <f t="shared" si="72"/>
        <v>522175</v>
      </c>
      <c r="L136" s="221">
        <f t="shared" si="72"/>
        <v>-2666</v>
      </c>
      <c r="M136" s="15">
        <f t="shared" si="72"/>
        <v>519509</v>
      </c>
      <c r="N136" s="15">
        <f t="shared" si="72"/>
        <v>525488</v>
      </c>
      <c r="O136" s="221">
        <f t="shared" si="72"/>
        <v>-2765</v>
      </c>
      <c r="P136" s="15">
        <f t="shared" si="72"/>
        <v>522723</v>
      </c>
    </row>
    <row r="137" spans="2:16" ht="42" customHeight="1" x14ac:dyDescent="0.25">
      <c r="B137" s="156" t="s">
        <v>157</v>
      </c>
      <c r="C137" s="117">
        <v>802</v>
      </c>
      <c r="D137" s="56" t="s">
        <v>63</v>
      </c>
      <c r="E137" s="56" t="s">
        <v>156</v>
      </c>
      <c r="F137" s="88">
        <v>14</v>
      </c>
      <c r="G137" s="23"/>
      <c r="H137" s="36">
        <f t="shared" ref="H137:P137" si="73">H138+H155</f>
        <v>380271</v>
      </c>
      <c r="I137" s="222">
        <f t="shared" si="73"/>
        <v>0</v>
      </c>
      <c r="J137" s="36">
        <f t="shared" si="73"/>
        <v>380271</v>
      </c>
      <c r="K137" s="36">
        <f t="shared" si="73"/>
        <v>380271</v>
      </c>
      <c r="L137" s="222">
        <f t="shared" si="73"/>
        <v>0</v>
      </c>
      <c r="M137" s="36">
        <f t="shared" si="73"/>
        <v>380271</v>
      </c>
      <c r="N137" s="36">
        <f t="shared" si="73"/>
        <v>380271</v>
      </c>
      <c r="O137" s="222">
        <f t="shared" si="73"/>
        <v>0</v>
      </c>
      <c r="P137" s="36">
        <f t="shared" si="73"/>
        <v>380271</v>
      </c>
    </row>
    <row r="138" spans="2:16" ht="15.75" x14ac:dyDescent="0.25">
      <c r="B138" s="156" t="s">
        <v>158</v>
      </c>
      <c r="C138" s="117">
        <v>802</v>
      </c>
      <c r="D138" s="56" t="s">
        <v>63</v>
      </c>
      <c r="E138" s="56" t="s">
        <v>156</v>
      </c>
      <c r="F138" s="89" t="s">
        <v>159</v>
      </c>
      <c r="G138" s="23"/>
      <c r="H138" s="36">
        <f t="shared" ref="H138:P138" si="74">H139+H143+H145+H147+H149+H151+H153</f>
        <v>337366</v>
      </c>
      <c r="I138" s="222">
        <f t="shared" si="74"/>
        <v>0</v>
      </c>
      <c r="J138" s="36">
        <f t="shared" si="74"/>
        <v>337366</v>
      </c>
      <c r="K138" s="36">
        <f t="shared" si="74"/>
        <v>337366</v>
      </c>
      <c r="L138" s="222">
        <f t="shared" si="74"/>
        <v>0</v>
      </c>
      <c r="M138" s="36">
        <f t="shared" si="74"/>
        <v>337366</v>
      </c>
      <c r="N138" s="36">
        <f t="shared" si="74"/>
        <v>337366</v>
      </c>
      <c r="O138" s="222">
        <f t="shared" si="74"/>
        <v>0</v>
      </c>
      <c r="P138" s="36">
        <f t="shared" si="74"/>
        <v>337366</v>
      </c>
    </row>
    <row r="139" spans="2:16" ht="67.5" customHeight="1" x14ac:dyDescent="0.25">
      <c r="B139" s="156" t="s">
        <v>160</v>
      </c>
      <c r="C139" s="117">
        <v>802</v>
      </c>
      <c r="D139" s="56" t="s">
        <v>63</v>
      </c>
      <c r="E139" s="56" t="s">
        <v>156</v>
      </c>
      <c r="F139" s="89" t="s">
        <v>161</v>
      </c>
      <c r="G139" s="23"/>
      <c r="H139" s="36">
        <f t="shared" ref="H139:P139" si="75">H140+H141+H142</f>
        <v>33475</v>
      </c>
      <c r="I139" s="222">
        <f t="shared" si="75"/>
        <v>0</v>
      </c>
      <c r="J139" s="36">
        <f t="shared" si="75"/>
        <v>33475</v>
      </c>
      <c r="K139" s="36">
        <f t="shared" si="75"/>
        <v>33475</v>
      </c>
      <c r="L139" s="222">
        <f t="shared" si="75"/>
        <v>0</v>
      </c>
      <c r="M139" s="36">
        <f t="shared" si="75"/>
        <v>33475</v>
      </c>
      <c r="N139" s="36">
        <f t="shared" si="75"/>
        <v>33475</v>
      </c>
      <c r="O139" s="222">
        <f t="shared" si="75"/>
        <v>0</v>
      </c>
      <c r="P139" s="36">
        <f t="shared" si="75"/>
        <v>33475</v>
      </c>
    </row>
    <row r="140" spans="2:16" ht="83.25" customHeight="1" x14ac:dyDescent="0.25">
      <c r="B140" s="156" t="s">
        <v>162</v>
      </c>
      <c r="C140" s="117">
        <v>802</v>
      </c>
      <c r="D140" s="56" t="s">
        <v>63</v>
      </c>
      <c r="E140" s="56" t="s">
        <v>156</v>
      </c>
      <c r="F140" s="89" t="s">
        <v>163</v>
      </c>
      <c r="G140" s="24" t="s">
        <v>20</v>
      </c>
      <c r="H140" s="43">
        <v>33475</v>
      </c>
      <c r="I140" s="213"/>
      <c r="J140" s="43">
        <f>H140+I140</f>
        <v>33475</v>
      </c>
      <c r="K140" s="43">
        <v>33475</v>
      </c>
      <c r="L140" s="213"/>
      <c r="M140" s="43">
        <f>K140+L140</f>
        <v>33475</v>
      </c>
      <c r="N140" s="43">
        <v>33475</v>
      </c>
      <c r="O140" s="213"/>
      <c r="P140" s="43">
        <f>N140+O140</f>
        <v>33475</v>
      </c>
    </row>
    <row r="141" spans="2:16" ht="72.75" hidden="1" customHeight="1" x14ac:dyDescent="0.25">
      <c r="B141" s="190" t="s">
        <v>164</v>
      </c>
      <c r="C141" s="117">
        <v>802</v>
      </c>
      <c r="D141" s="24" t="s">
        <v>63</v>
      </c>
      <c r="E141" s="24" t="s">
        <v>156</v>
      </c>
      <c r="F141" s="114" t="s">
        <v>165</v>
      </c>
      <c r="G141" s="52" t="s">
        <v>20</v>
      </c>
      <c r="H141" s="43"/>
      <c r="I141" s="213"/>
      <c r="J141" s="43"/>
      <c r="K141" s="43"/>
      <c r="L141" s="213"/>
      <c r="M141" s="43"/>
      <c r="N141" s="43"/>
      <c r="O141" s="213"/>
      <c r="P141" s="43"/>
    </row>
    <row r="142" spans="2:16" ht="60" hidden="1" x14ac:dyDescent="0.25">
      <c r="B142" s="190" t="s">
        <v>164</v>
      </c>
      <c r="C142" s="117">
        <v>802</v>
      </c>
      <c r="D142" s="24" t="s">
        <v>63</v>
      </c>
      <c r="E142" s="24" t="s">
        <v>156</v>
      </c>
      <c r="F142" s="114" t="s">
        <v>166</v>
      </c>
      <c r="G142" s="52" t="s">
        <v>20</v>
      </c>
      <c r="H142" s="43"/>
      <c r="I142" s="213"/>
      <c r="J142" s="43"/>
      <c r="K142" s="43"/>
      <c r="L142" s="213"/>
      <c r="M142" s="43"/>
      <c r="N142" s="43"/>
      <c r="O142" s="213"/>
      <c r="P142" s="43"/>
    </row>
    <row r="143" spans="2:16" ht="43.5" customHeight="1" x14ac:dyDescent="0.25">
      <c r="B143" s="156" t="s">
        <v>167</v>
      </c>
      <c r="C143" s="117">
        <v>802</v>
      </c>
      <c r="D143" s="56" t="s">
        <v>63</v>
      </c>
      <c r="E143" s="56" t="s">
        <v>156</v>
      </c>
      <c r="F143" s="89" t="s">
        <v>168</v>
      </c>
      <c r="G143" s="23"/>
      <c r="H143" s="36">
        <f t="shared" ref="H143:P143" si="76">H144</f>
        <v>256884</v>
      </c>
      <c r="I143" s="222">
        <f t="shared" si="76"/>
        <v>0</v>
      </c>
      <c r="J143" s="36">
        <f t="shared" si="76"/>
        <v>256884</v>
      </c>
      <c r="K143" s="36">
        <f t="shared" si="76"/>
        <v>256884</v>
      </c>
      <c r="L143" s="222">
        <f t="shared" si="76"/>
        <v>0</v>
      </c>
      <c r="M143" s="36">
        <f t="shared" si="76"/>
        <v>256884</v>
      </c>
      <c r="N143" s="36">
        <f t="shared" si="76"/>
        <v>256884</v>
      </c>
      <c r="O143" s="222">
        <f t="shared" si="76"/>
        <v>0</v>
      </c>
      <c r="P143" s="36">
        <f t="shared" si="76"/>
        <v>256884</v>
      </c>
    </row>
    <row r="144" spans="2:16" ht="56.25" customHeight="1" x14ac:dyDescent="0.25">
      <c r="B144" s="156" t="s">
        <v>169</v>
      </c>
      <c r="C144" s="117">
        <v>802</v>
      </c>
      <c r="D144" s="56" t="s">
        <v>63</v>
      </c>
      <c r="E144" s="56" t="s">
        <v>156</v>
      </c>
      <c r="F144" s="89" t="s">
        <v>170</v>
      </c>
      <c r="G144" s="24" t="s">
        <v>20</v>
      </c>
      <c r="H144" s="43">
        <v>256884</v>
      </c>
      <c r="I144" s="213"/>
      <c r="J144" s="43">
        <f>H144+I144</f>
        <v>256884</v>
      </c>
      <c r="K144" s="43">
        <v>256884</v>
      </c>
      <c r="L144" s="213"/>
      <c r="M144" s="43">
        <f>K144+L144</f>
        <v>256884</v>
      </c>
      <c r="N144" s="43">
        <v>256884</v>
      </c>
      <c r="O144" s="213"/>
      <c r="P144" s="43">
        <f>N144+O144</f>
        <v>256884</v>
      </c>
    </row>
    <row r="145" spans="2:16" ht="56.25" customHeight="1" x14ac:dyDescent="0.25">
      <c r="B145" s="156" t="s">
        <v>171</v>
      </c>
      <c r="C145" s="117">
        <v>802</v>
      </c>
      <c r="D145" s="56" t="s">
        <v>63</v>
      </c>
      <c r="E145" s="56" t="s">
        <v>156</v>
      </c>
      <c r="F145" s="89" t="s">
        <v>172</v>
      </c>
      <c r="G145" s="23"/>
      <c r="H145" s="36">
        <f t="shared" ref="H145:P145" si="77">H146</f>
        <v>14848</v>
      </c>
      <c r="I145" s="222">
        <f t="shared" si="77"/>
        <v>0</v>
      </c>
      <c r="J145" s="36">
        <f t="shared" si="77"/>
        <v>14848</v>
      </c>
      <c r="K145" s="36">
        <f t="shared" si="77"/>
        <v>14848</v>
      </c>
      <c r="L145" s="222">
        <f t="shared" si="77"/>
        <v>0</v>
      </c>
      <c r="M145" s="36">
        <f t="shared" si="77"/>
        <v>14848</v>
      </c>
      <c r="N145" s="36">
        <f t="shared" si="77"/>
        <v>14848</v>
      </c>
      <c r="O145" s="222">
        <f t="shared" si="77"/>
        <v>0</v>
      </c>
      <c r="P145" s="36">
        <f t="shared" si="77"/>
        <v>14848</v>
      </c>
    </row>
    <row r="146" spans="2:16" ht="80.25" customHeight="1" x14ac:dyDescent="0.25">
      <c r="B146" s="156" t="s">
        <v>173</v>
      </c>
      <c r="C146" s="117">
        <v>802</v>
      </c>
      <c r="D146" s="56" t="s">
        <v>63</v>
      </c>
      <c r="E146" s="56" t="s">
        <v>156</v>
      </c>
      <c r="F146" s="89" t="s">
        <v>174</v>
      </c>
      <c r="G146" s="24" t="s">
        <v>20</v>
      </c>
      <c r="H146" s="43">
        <v>14848</v>
      </c>
      <c r="I146" s="213"/>
      <c r="J146" s="43">
        <f>H146+I146</f>
        <v>14848</v>
      </c>
      <c r="K146" s="43">
        <v>14848</v>
      </c>
      <c r="L146" s="213"/>
      <c r="M146" s="43">
        <f>K146+L146</f>
        <v>14848</v>
      </c>
      <c r="N146" s="43">
        <v>14848</v>
      </c>
      <c r="O146" s="213"/>
      <c r="P146" s="43">
        <f>N146+O146</f>
        <v>14848</v>
      </c>
    </row>
    <row r="147" spans="2:16" ht="42.75" customHeight="1" x14ac:dyDescent="0.25">
      <c r="B147" s="156" t="s">
        <v>175</v>
      </c>
      <c r="C147" s="117">
        <v>802</v>
      </c>
      <c r="D147" s="56" t="s">
        <v>63</v>
      </c>
      <c r="E147" s="56" t="s">
        <v>156</v>
      </c>
      <c r="F147" s="89" t="s">
        <v>176</v>
      </c>
      <c r="G147" s="23"/>
      <c r="H147" s="36">
        <f t="shared" ref="H147:P147" si="78">H148</f>
        <v>19600</v>
      </c>
      <c r="I147" s="222">
        <f t="shared" si="78"/>
        <v>0</v>
      </c>
      <c r="J147" s="36">
        <f t="shared" si="78"/>
        <v>19600</v>
      </c>
      <c r="K147" s="36">
        <f t="shared" si="78"/>
        <v>19600</v>
      </c>
      <c r="L147" s="222">
        <f t="shared" si="78"/>
        <v>0</v>
      </c>
      <c r="M147" s="36">
        <f t="shared" si="78"/>
        <v>19600</v>
      </c>
      <c r="N147" s="36">
        <f t="shared" si="78"/>
        <v>19600</v>
      </c>
      <c r="O147" s="222">
        <f t="shared" si="78"/>
        <v>0</v>
      </c>
      <c r="P147" s="36">
        <f t="shared" si="78"/>
        <v>19600</v>
      </c>
    </row>
    <row r="148" spans="2:16" ht="66.75" customHeight="1" x14ac:dyDescent="0.25">
      <c r="B148" s="156" t="s">
        <v>177</v>
      </c>
      <c r="C148" s="117">
        <v>802</v>
      </c>
      <c r="D148" s="56" t="s">
        <v>63</v>
      </c>
      <c r="E148" s="56" t="s">
        <v>156</v>
      </c>
      <c r="F148" s="89" t="s">
        <v>178</v>
      </c>
      <c r="G148" s="24" t="s">
        <v>20</v>
      </c>
      <c r="H148" s="43">
        <v>19600</v>
      </c>
      <c r="I148" s="213"/>
      <c r="J148" s="43">
        <f>H148+I148</f>
        <v>19600</v>
      </c>
      <c r="K148" s="43">
        <v>19600</v>
      </c>
      <c r="L148" s="213"/>
      <c r="M148" s="43">
        <f>K148+L148</f>
        <v>19600</v>
      </c>
      <c r="N148" s="43">
        <v>19600</v>
      </c>
      <c r="O148" s="213"/>
      <c r="P148" s="43">
        <f>N148+O148</f>
        <v>19600</v>
      </c>
    </row>
    <row r="149" spans="2:16" ht="42" customHeight="1" x14ac:dyDescent="0.25">
      <c r="B149" s="156" t="s">
        <v>179</v>
      </c>
      <c r="C149" s="117">
        <v>802</v>
      </c>
      <c r="D149" s="56" t="s">
        <v>63</v>
      </c>
      <c r="E149" s="56" t="s">
        <v>156</v>
      </c>
      <c r="F149" s="89" t="s">
        <v>180</v>
      </c>
      <c r="G149" s="23"/>
      <c r="H149" s="36">
        <f t="shared" ref="H149:P149" si="79">H150</f>
        <v>5224</v>
      </c>
      <c r="I149" s="222">
        <f t="shared" si="79"/>
        <v>0</v>
      </c>
      <c r="J149" s="36">
        <f t="shared" si="79"/>
        <v>5224</v>
      </c>
      <c r="K149" s="36">
        <f t="shared" si="79"/>
        <v>5224</v>
      </c>
      <c r="L149" s="222">
        <f t="shared" si="79"/>
        <v>0</v>
      </c>
      <c r="M149" s="36">
        <f t="shared" si="79"/>
        <v>5224</v>
      </c>
      <c r="N149" s="36">
        <f t="shared" si="79"/>
        <v>5224</v>
      </c>
      <c r="O149" s="222">
        <f t="shared" si="79"/>
        <v>0</v>
      </c>
      <c r="P149" s="36">
        <f t="shared" si="79"/>
        <v>5224</v>
      </c>
    </row>
    <row r="150" spans="2:16" ht="56.25" customHeight="1" x14ac:dyDescent="0.25">
      <c r="B150" s="156" t="s">
        <v>181</v>
      </c>
      <c r="C150" s="117">
        <v>802</v>
      </c>
      <c r="D150" s="56" t="s">
        <v>63</v>
      </c>
      <c r="E150" s="56" t="s">
        <v>156</v>
      </c>
      <c r="F150" s="89" t="s">
        <v>182</v>
      </c>
      <c r="G150" s="24" t="s">
        <v>20</v>
      </c>
      <c r="H150" s="43">
        <v>5224</v>
      </c>
      <c r="I150" s="213"/>
      <c r="J150" s="43">
        <f>H150+I150</f>
        <v>5224</v>
      </c>
      <c r="K150" s="43">
        <v>5224</v>
      </c>
      <c r="L150" s="213"/>
      <c r="M150" s="43">
        <f>K150+L150</f>
        <v>5224</v>
      </c>
      <c r="N150" s="43">
        <v>5224</v>
      </c>
      <c r="O150" s="213"/>
      <c r="P150" s="43">
        <f>N150+O150</f>
        <v>5224</v>
      </c>
    </row>
    <row r="151" spans="2:16" ht="42.75" customHeight="1" x14ac:dyDescent="0.25">
      <c r="B151" s="156" t="s">
        <v>183</v>
      </c>
      <c r="C151" s="117">
        <v>802</v>
      </c>
      <c r="D151" s="56" t="s">
        <v>63</v>
      </c>
      <c r="E151" s="56" t="s">
        <v>156</v>
      </c>
      <c r="F151" s="89" t="s">
        <v>184</v>
      </c>
      <c r="G151" s="23"/>
      <c r="H151" s="36">
        <f t="shared" ref="H151:P151" si="80">H152</f>
        <v>7335</v>
      </c>
      <c r="I151" s="222">
        <f t="shared" si="80"/>
        <v>0</v>
      </c>
      <c r="J151" s="36">
        <f t="shared" si="80"/>
        <v>7335</v>
      </c>
      <c r="K151" s="36">
        <f t="shared" si="80"/>
        <v>7335</v>
      </c>
      <c r="L151" s="222">
        <f t="shared" si="80"/>
        <v>0</v>
      </c>
      <c r="M151" s="36">
        <f t="shared" si="80"/>
        <v>7335</v>
      </c>
      <c r="N151" s="36">
        <f t="shared" si="80"/>
        <v>7335</v>
      </c>
      <c r="O151" s="222">
        <f t="shared" si="80"/>
        <v>0</v>
      </c>
      <c r="P151" s="36">
        <f t="shared" si="80"/>
        <v>7335</v>
      </c>
    </row>
    <row r="152" spans="2:16" ht="60" x14ac:dyDescent="0.25">
      <c r="B152" s="156" t="s">
        <v>185</v>
      </c>
      <c r="C152" s="117">
        <v>802</v>
      </c>
      <c r="D152" s="56" t="s">
        <v>63</v>
      </c>
      <c r="E152" s="56" t="s">
        <v>156</v>
      </c>
      <c r="F152" s="89" t="s">
        <v>186</v>
      </c>
      <c r="G152" s="24" t="s">
        <v>150</v>
      </c>
      <c r="H152" s="43">
        <v>7335</v>
      </c>
      <c r="I152" s="213"/>
      <c r="J152" s="43">
        <f>H152+I152</f>
        <v>7335</v>
      </c>
      <c r="K152" s="43">
        <v>7335</v>
      </c>
      <c r="L152" s="213"/>
      <c r="M152" s="43">
        <f>K152+L152</f>
        <v>7335</v>
      </c>
      <c r="N152" s="43">
        <v>7335</v>
      </c>
      <c r="O152" s="213"/>
      <c r="P152" s="43">
        <f>N152+O152</f>
        <v>7335</v>
      </c>
    </row>
    <row r="153" spans="2:16" ht="30.75" hidden="1" customHeight="1" x14ac:dyDescent="0.25">
      <c r="B153" s="156" t="s">
        <v>187</v>
      </c>
      <c r="C153" s="117">
        <v>802</v>
      </c>
      <c r="D153" s="56" t="s">
        <v>63</v>
      </c>
      <c r="E153" s="56" t="s">
        <v>156</v>
      </c>
      <c r="F153" s="89" t="s">
        <v>188</v>
      </c>
      <c r="G153" s="23"/>
      <c r="H153" s="43">
        <f t="shared" ref="H153:P153" si="81">H154</f>
        <v>0</v>
      </c>
      <c r="I153" s="213">
        <f t="shared" si="81"/>
        <v>0</v>
      </c>
      <c r="J153" s="43">
        <f t="shared" si="81"/>
        <v>0</v>
      </c>
      <c r="K153" s="43">
        <f t="shared" si="81"/>
        <v>0</v>
      </c>
      <c r="L153" s="213">
        <f t="shared" si="81"/>
        <v>0</v>
      </c>
      <c r="M153" s="43">
        <f t="shared" si="81"/>
        <v>0</v>
      </c>
      <c r="N153" s="43">
        <f t="shared" si="81"/>
        <v>0</v>
      </c>
      <c r="O153" s="213">
        <f t="shared" si="81"/>
        <v>0</v>
      </c>
      <c r="P153" s="43">
        <f t="shared" si="81"/>
        <v>0</v>
      </c>
    </row>
    <row r="154" spans="2:16" ht="54" hidden="1" customHeight="1" x14ac:dyDescent="0.25">
      <c r="B154" s="156" t="s">
        <v>189</v>
      </c>
      <c r="C154" s="117">
        <v>802</v>
      </c>
      <c r="D154" s="56" t="s">
        <v>63</v>
      </c>
      <c r="E154" s="56" t="s">
        <v>156</v>
      </c>
      <c r="F154" s="89" t="s">
        <v>190</v>
      </c>
      <c r="G154" s="24" t="s">
        <v>20</v>
      </c>
      <c r="H154" s="43"/>
      <c r="I154" s="213"/>
      <c r="J154" s="43"/>
      <c r="K154" s="43"/>
      <c r="L154" s="213"/>
      <c r="M154" s="43"/>
      <c r="N154" s="43"/>
      <c r="O154" s="213"/>
      <c r="P154" s="43"/>
    </row>
    <row r="155" spans="2:16" ht="30.75" customHeight="1" x14ac:dyDescent="0.25">
      <c r="B155" s="156" t="s">
        <v>191</v>
      </c>
      <c r="C155" s="117">
        <v>802</v>
      </c>
      <c r="D155" s="56" t="s">
        <v>63</v>
      </c>
      <c r="E155" s="56" t="s">
        <v>156</v>
      </c>
      <c r="F155" s="89" t="s">
        <v>192</v>
      </c>
      <c r="G155" s="23"/>
      <c r="H155" s="36">
        <f t="shared" ref="H155:P155" si="82">H156+H159</f>
        <v>42905</v>
      </c>
      <c r="I155" s="222">
        <f t="shared" si="82"/>
        <v>0</v>
      </c>
      <c r="J155" s="36">
        <f t="shared" si="82"/>
        <v>42905</v>
      </c>
      <c r="K155" s="36">
        <f t="shared" si="82"/>
        <v>42905</v>
      </c>
      <c r="L155" s="222">
        <f t="shared" si="82"/>
        <v>0</v>
      </c>
      <c r="M155" s="36">
        <f t="shared" si="82"/>
        <v>42905</v>
      </c>
      <c r="N155" s="36">
        <f t="shared" si="82"/>
        <v>42905</v>
      </c>
      <c r="O155" s="222">
        <f t="shared" si="82"/>
        <v>0</v>
      </c>
      <c r="P155" s="36">
        <f t="shared" si="82"/>
        <v>42905</v>
      </c>
    </row>
    <row r="156" spans="2:16" ht="42" customHeight="1" x14ac:dyDescent="0.25">
      <c r="B156" s="156" t="s">
        <v>193</v>
      </c>
      <c r="C156" s="117">
        <v>802</v>
      </c>
      <c r="D156" s="56" t="s">
        <v>63</v>
      </c>
      <c r="E156" s="56" t="s">
        <v>156</v>
      </c>
      <c r="F156" s="89" t="s">
        <v>194</v>
      </c>
      <c r="G156" s="23"/>
      <c r="H156" s="36">
        <f t="shared" ref="H156:P156" si="83">H157+H158</f>
        <v>5800</v>
      </c>
      <c r="I156" s="222">
        <f t="shared" si="83"/>
        <v>0</v>
      </c>
      <c r="J156" s="36">
        <f t="shared" si="83"/>
        <v>5800</v>
      </c>
      <c r="K156" s="36">
        <f t="shared" si="83"/>
        <v>5800</v>
      </c>
      <c r="L156" s="222">
        <f t="shared" si="83"/>
        <v>0</v>
      </c>
      <c r="M156" s="36">
        <f t="shared" si="83"/>
        <v>5800</v>
      </c>
      <c r="N156" s="36">
        <f t="shared" si="83"/>
        <v>5800</v>
      </c>
      <c r="O156" s="222">
        <f t="shared" si="83"/>
        <v>0</v>
      </c>
      <c r="P156" s="36">
        <f t="shared" si="83"/>
        <v>5800</v>
      </c>
    </row>
    <row r="157" spans="2:16" ht="66.75" customHeight="1" x14ac:dyDescent="0.25">
      <c r="B157" s="156" t="s">
        <v>195</v>
      </c>
      <c r="C157" s="117">
        <v>802</v>
      </c>
      <c r="D157" s="56" t="s">
        <v>63</v>
      </c>
      <c r="E157" s="56" t="s">
        <v>156</v>
      </c>
      <c r="F157" s="89" t="s">
        <v>196</v>
      </c>
      <c r="G157" s="24" t="s">
        <v>20</v>
      </c>
      <c r="H157" s="43">
        <v>5800</v>
      </c>
      <c r="I157" s="213"/>
      <c r="J157" s="43">
        <f>H157+I157</f>
        <v>5800</v>
      </c>
      <c r="K157" s="43">
        <v>5800</v>
      </c>
      <c r="L157" s="213"/>
      <c r="M157" s="43">
        <f>K157+L157</f>
        <v>5800</v>
      </c>
      <c r="N157" s="43">
        <v>5800</v>
      </c>
      <c r="O157" s="213"/>
      <c r="P157" s="43">
        <f>N157+O157</f>
        <v>5800</v>
      </c>
    </row>
    <row r="158" spans="2:16" ht="57" hidden="1" customHeight="1" x14ac:dyDescent="0.25">
      <c r="B158" s="156" t="s">
        <v>2287</v>
      </c>
      <c r="C158" s="117">
        <v>802</v>
      </c>
      <c r="D158" s="56" t="s">
        <v>63</v>
      </c>
      <c r="E158" s="56" t="s">
        <v>156</v>
      </c>
      <c r="F158" s="89" t="s">
        <v>197</v>
      </c>
      <c r="G158" s="24" t="s">
        <v>71</v>
      </c>
      <c r="H158" s="43"/>
      <c r="I158" s="213"/>
      <c r="J158" s="43"/>
      <c r="K158" s="43"/>
      <c r="L158" s="213"/>
      <c r="M158" s="43"/>
      <c r="N158" s="43"/>
      <c r="O158" s="213"/>
      <c r="P158" s="43"/>
    </row>
    <row r="159" spans="2:16" ht="41.25" customHeight="1" x14ac:dyDescent="0.25">
      <c r="B159" s="156" t="s">
        <v>183</v>
      </c>
      <c r="C159" s="117">
        <v>802</v>
      </c>
      <c r="D159" s="56" t="s">
        <v>63</v>
      </c>
      <c r="E159" s="56" t="s">
        <v>156</v>
      </c>
      <c r="F159" s="89" t="s">
        <v>198</v>
      </c>
      <c r="G159" s="23"/>
      <c r="H159" s="36">
        <f t="shared" ref="H159:P159" si="84">H160</f>
        <v>37105</v>
      </c>
      <c r="I159" s="222">
        <f t="shared" si="84"/>
        <v>0</v>
      </c>
      <c r="J159" s="36">
        <f t="shared" si="84"/>
        <v>37105</v>
      </c>
      <c r="K159" s="36">
        <f t="shared" si="84"/>
        <v>37105</v>
      </c>
      <c r="L159" s="222">
        <f t="shared" si="84"/>
        <v>0</v>
      </c>
      <c r="M159" s="36">
        <f t="shared" si="84"/>
        <v>37105</v>
      </c>
      <c r="N159" s="36">
        <f t="shared" si="84"/>
        <v>37105</v>
      </c>
      <c r="O159" s="222">
        <f t="shared" si="84"/>
        <v>0</v>
      </c>
      <c r="P159" s="36">
        <f t="shared" si="84"/>
        <v>37105</v>
      </c>
    </row>
    <row r="160" spans="2:16" ht="67.5" customHeight="1" x14ac:dyDescent="0.25">
      <c r="B160" s="156" t="s">
        <v>185</v>
      </c>
      <c r="C160" s="117">
        <v>802</v>
      </c>
      <c r="D160" s="56" t="s">
        <v>63</v>
      </c>
      <c r="E160" s="56" t="s">
        <v>156</v>
      </c>
      <c r="F160" s="89" t="s">
        <v>199</v>
      </c>
      <c r="G160" s="24" t="s">
        <v>150</v>
      </c>
      <c r="H160" s="43">
        <v>37105</v>
      </c>
      <c r="I160" s="213"/>
      <c r="J160" s="43">
        <f>H160+I160</f>
        <v>37105</v>
      </c>
      <c r="K160" s="43">
        <v>37105</v>
      </c>
      <c r="L160" s="213"/>
      <c r="M160" s="43">
        <f>K160+L160</f>
        <v>37105</v>
      </c>
      <c r="N160" s="43">
        <v>37105</v>
      </c>
      <c r="O160" s="213"/>
      <c r="P160" s="43">
        <f>N160+O160</f>
        <v>37105</v>
      </c>
    </row>
    <row r="161" spans="2:16" ht="15.75" x14ac:dyDescent="0.25">
      <c r="B161" s="157" t="s">
        <v>28</v>
      </c>
      <c r="C161" s="117">
        <v>802</v>
      </c>
      <c r="D161" s="56" t="s">
        <v>63</v>
      </c>
      <c r="E161" s="56" t="s">
        <v>156</v>
      </c>
      <c r="F161" s="88">
        <v>99</v>
      </c>
      <c r="G161" s="23"/>
      <c r="H161" s="36">
        <f t="shared" ref="H161:P161" si="85">H162</f>
        <v>138540</v>
      </c>
      <c r="I161" s="222">
        <f t="shared" si="85"/>
        <v>0</v>
      </c>
      <c r="J161" s="36">
        <f t="shared" si="85"/>
        <v>138540</v>
      </c>
      <c r="K161" s="36">
        <f t="shared" si="85"/>
        <v>141904</v>
      </c>
      <c r="L161" s="222">
        <f t="shared" si="85"/>
        <v>-2666</v>
      </c>
      <c r="M161" s="36">
        <f t="shared" si="85"/>
        <v>139238</v>
      </c>
      <c r="N161" s="36">
        <f t="shared" si="85"/>
        <v>145217</v>
      </c>
      <c r="O161" s="222">
        <f t="shared" si="85"/>
        <v>-2765</v>
      </c>
      <c r="P161" s="36">
        <f t="shared" si="85"/>
        <v>142452</v>
      </c>
    </row>
    <row r="162" spans="2:16" ht="15.75" x14ac:dyDescent="0.25">
      <c r="B162" s="157" t="s">
        <v>29</v>
      </c>
      <c r="C162" s="117">
        <v>802</v>
      </c>
      <c r="D162" s="56" t="s">
        <v>63</v>
      </c>
      <c r="E162" s="56" t="s">
        <v>156</v>
      </c>
      <c r="F162" s="89" t="s">
        <v>30</v>
      </c>
      <c r="G162" s="23"/>
      <c r="H162" s="36">
        <f t="shared" ref="H162:P162" si="86">H163+H164+H165</f>
        <v>138540</v>
      </c>
      <c r="I162" s="222">
        <f t="shared" si="86"/>
        <v>0</v>
      </c>
      <c r="J162" s="36">
        <f t="shared" si="86"/>
        <v>138540</v>
      </c>
      <c r="K162" s="36">
        <f t="shared" si="86"/>
        <v>141904</v>
      </c>
      <c r="L162" s="222">
        <f t="shared" si="86"/>
        <v>-2666</v>
      </c>
      <c r="M162" s="36">
        <f t="shared" si="86"/>
        <v>139238</v>
      </c>
      <c r="N162" s="36">
        <f t="shared" si="86"/>
        <v>145217</v>
      </c>
      <c r="O162" s="222">
        <f t="shared" si="86"/>
        <v>-2765</v>
      </c>
      <c r="P162" s="36">
        <f t="shared" si="86"/>
        <v>142452</v>
      </c>
    </row>
    <row r="163" spans="2:16" ht="91.5" customHeight="1" x14ac:dyDescent="0.25">
      <c r="B163" s="156" t="s">
        <v>75</v>
      </c>
      <c r="C163" s="117">
        <v>802</v>
      </c>
      <c r="D163" s="56" t="s">
        <v>63</v>
      </c>
      <c r="E163" s="56" t="s">
        <v>156</v>
      </c>
      <c r="F163" s="89" t="s">
        <v>76</v>
      </c>
      <c r="G163" s="24" t="s">
        <v>18</v>
      </c>
      <c r="H163" s="43">
        <v>79595</v>
      </c>
      <c r="I163" s="213"/>
      <c r="J163" s="43">
        <f>H163+I163</f>
        <v>79595</v>
      </c>
      <c r="K163" s="43">
        <v>82959</v>
      </c>
      <c r="L163" s="213">
        <v>-2666</v>
      </c>
      <c r="M163" s="43">
        <f>K163+L163</f>
        <v>80293</v>
      </c>
      <c r="N163" s="43">
        <v>86272</v>
      </c>
      <c r="O163" s="213">
        <v>-2765</v>
      </c>
      <c r="P163" s="43">
        <f>N163+O163</f>
        <v>83507</v>
      </c>
    </row>
    <row r="164" spans="2:16" ht="56.25" customHeight="1" x14ac:dyDescent="0.25">
      <c r="B164" s="156" t="s">
        <v>109</v>
      </c>
      <c r="C164" s="117">
        <v>802</v>
      </c>
      <c r="D164" s="56" t="s">
        <v>63</v>
      </c>
      <c r="E164" s="56" t="s">
        <v>156</v>
      </c>
      <c r="F164" s="89" t="s">
        <v>76</v>
      </c>
      <c r="G164" s="24" t="s">
        <v>20</v>
      </c>
      <c r="H164" s="43">
        <v>51613</v>
      </c>
      <c r="I164" s="213"/>
      <c r="J164" s="43">
        <f>H164+I164</f>
        <v>51613</v>
      </c>
      <c r="K164" s="43">
        <v>51613</v>
      </c>
      <c r="L164" s="213"/>
      <c r="M164" s="43">
        <f>K164+L164</f>
        <v>51613</v>
      </c>
      <c r="N164" s="43">
        <v>51613</v>
      </c>
      <c r="O164" s="213"/>
      <c r="P164" s="43">
        <f>N164+O164</f>
        <v>51613</v>
      </c>
    </row>
    <row r="165" spans="2:16" ht="46.5" customHeight="1" x14ac:dyDescent="0.25">
      <c r="B165" s="156" t="s">
        <v>110</v>
      </c>
      <c r="C165" s="117">
        <v>802</v>
      </c>
      <c r="D165" s="56" t="s">
        <v>63</v>
      </c>
      <c r="E165" s="56" t="s">
        <v>156</v>
      </c>
      <c r="F165" s="89" t="s">
        <v>76</v>
      </c>
      <c r="G165" s="24" t="s">
        <v>22</v>
      </c>
      <c r="H165" s="43">
        <v>7332</v>
      </c>
      <c r="I165" s="213"/>
      <c r="J165" s="43">
        <f>H165+I165</f>
        <v>7332</v>
      </c>
      <c r="K165" s="43">
        <v>7332</v>
      </c>
      <c r="L165" s="213"/>
      <c r="M165" s="43">
        <f>K165+L165</f>
        <v>7332</v>
      </c>
      <c r="N165" s="43">
        <v>7332</v>
      </c>
      <c r="O165" s="213"/>
      <c r="P165" s="43">
        <f>N165+O165</f>
        <v>7332</v>
      </c>
    </row>
    <row r="166" spans="2:16" ht="18" customHeight="1" x14ac:dyDescent="0.25">
      <c r="B166" s="158" t="s">
        <v>47</v>
      </c>
      <c r="C166" s="49">
        <v>802</v>
      </c>
      <c r="D166" s="47" t="s">
        <v>48</v>
      </c>
      <c r="E166" s="55"/>
      <c r="F166" s="21"/>
      <c r="G166" s="23"/>
      <c r="H166" s="15">
        <f t="shared" ref="H166:P166" si="87">H167</f>
        <v>3218</v>
      </c>
      <c r="I166" s="221">
        <f t="shared" si="87"/>
        <v>0</v>
      </c>
      <c r="J166" s="15">
        <f t="shared" si="87"/>
        <v>3218</v>
      </c>
      <c r="K166" s="15">
        <f t="shared" si="87"/>
        <v>3329</v>
      </c>
      <c r="L166" s="221">
        <f t="shared" si="87"/>
        <v>-84</v>
      </c>
      <c r="M166" s="15">
        <f t="shared" si="87"/>
        <v>3245</v>
      </c>
      <c r="N166" s="15">
        <f t="shared" si="87"/>
        <v>3441</v>
      </c>
      <c r="O166" s="221">
        <f t="shared" si="87"/>
        <v>-97</v>
      </c>
      <c r="P166" s="15">
        <f t="shared" si="87"/>
        <v>3344</v>
      </c>
    </row>
    <row r="167" spans="2:16" ht="27" customHeight="1" x14ac:dyDescent="0.25">
      <c r="B167" s="160" t="s">
        <v>49</v>
      </c>
      <c r="C167" s="49">
        <v>802</v>
      </c>
      <c r="D167" s="47" t="s">
        <v>48</v>
      </c>
      <c r="E167" s="47" t="s">
        <v>15</v>
      </c>
      <c r="F167" s="49"/>
      <c r="G167" s="46"/>
      <c r="H167" s="44">
        <f t="shared" ref="H167:P167" si="88">H168+H172</f>
        <v>3218</v>
      </c>
      <c r="I167" s="216">
        <f t="shared" si="88"/>
        <v>0</v>
      </c>
      <c r="J167" s="44">
        <f t="shared" si="88"/>
        <v>3218</v>
      </c>
      <c r="K167" s="44">
        <f t="shared" si="88"/>
        <v>3329</v>
      </c>
      <c r="L167" s="216">
        <f t="shared" si="88"/>
        <v>-84</v>
      </c>
      <c r="M167" s="44">
        <f t="shared" si="88"/>
        <v>3245</v>
      </c>
      <c r="N167" s="44">
        <f t="shared" si="88"/>
        <v>3441</v>
      </c>
      <c r="O167" s="216">
        <f t="shared" si="88"/>
        <v>-97</v>
      </c>
      <c r="P167" s="44">
        <f t="shared" si="88"/>
        <v>3344</v>
      </c>
    </row>
    <row r="168" spans="2:16" ht="45.75" customHeight="1" x14ac:dyDescent="0.25">
      <c r="B168" s="157" t="s">
        <v>1183</v>
      </c>
      <c r="C168" s="49">
        <v>802</v>
      </c>
      <c r="D168" s="52" t="s">
        <v>48</v>
      </c>
      <c r="E168" s="52" t="s">
        <v>15</v>
      </c>
      <c r="F168" s="99" t="s">
        <v>59</v>
      </c>
      <c r="G168" s="51"/>
      <c r="H168" s="43">
        <f>H169</f>
        <v>3029</v>
      </c>
      <c r="I168" s="213">
        <f t="shared" ref="I168:J170" si="89">I169</f>
        <v>0</v>
      </c>
      <c r="J168" s="43">
        <f t="shared" si="89"/>
        <v>3029</v>
      </c>
      <c r="K168" s="43">
        <f t="shared" ref="K168:N170" si="90">K169</f>
        <v>3140</v>
      </c>
      <c r="L168" s="213">
        <f t="shared" ref="L168:M170" si="91">L169</f>
        <v>-84</v>
      </c>
      <c r="M168" s="43">
        <f t="shared" si="91"/>
        <v>3056</v>
      </c>
      <c r="N168" s="43">
        <f t="shared" si="90"/>
        <v>3252</v>
      </c>
      <c r="O168" s="213">
        <f t="shared" ref="O168:P170" si="92">O169</f>
        <v>-97</v>
      </c>
      <c r="P168" s="43">
        <f t="shared" si="92"/>
        <v>3155</v>
      </c>
    </row>
    <row r="169" spans="2:16" ht="31.5" customHeight="1" x14ac:dyDescent="0.25">
      <c r="B169" s="190" t="s">
        <v>2320</v>
      </c>
      <c r="C169" s="49">
        <v>802</v>
      </c>
      <c r="D169" s="52" t="s">
        <v>48</v>
      </c>
      <c r="E169" s="52" t="s">
        <v>15</v>
      </c>
      <c r="F169" s="99" t="s">
        <v>200</v>
      </c>
      <c r="G169" s="51"/>
      <c r="H169" s="43">
        <f>H170</f>
        <v>3029</v>
      </c>
      <c r="I169" s="213">
        <f t="shared" si="89"/>
        <v>0</v>
      </c>
      <c r="J169" s="43">
        <f t="shared" si="89"/>
        <v>3029</v>
      </c>
      <c r="K169" s="43">
        <f t="shared" si="90"/>
        <v>3140</v>
      </c>
      <c r="L169" s="213">
        <f t="shared" si="91"/>
        <v>-84</v>
      </c>
      <c r="M169" s="43">
        <f t="shared" si="91"/>
        <v>3056</v>
      </c>
      <c r="N169" s="43">
        <f t="shared" si="90"/>
        <v>3252</v>
      </c>
      <c r="O169" s="213">
        <f t="shared" si="92"/>
        <v>-97</v>
      </c>
      <c r="P169" s="43">
        <f t="shared" si="92"/>
        <v>3155</v>
      </c>
    </row>
    <row r="170" spans="2:16" ht="42" customHeight="1" x14ac:dyDescent="0.25">
      <c r="B170" s="162" t="s">
        <v>201</v>
      </c>
      <c r="C170" s="49">
        <v>802</v>
      </c>
      <c r="D170" s="52" t="s">
        <v>48</v>
      </c>
      <c r="E170" s="52" t="s">
        <v>15</v>
      </c>
      <c r="F170" s="99" t="s">
        <v>202</v>
      </c>
      <c r="G170" s="51"/>
      <c r="H170" s="43">
        <f>H171</f>
        <v>3029</v>
      </c>
      <c r="I170" s="213">
        <f t="shared" si="89"/>
        <v>0</v>
      </c>
      <c r="J170" s="43">
        <f t="shared" si="89"/>
        <v>3029</v>
      </c>
      <c r="K170" s="43">
        <f t="shared" si="90"/>
        <v>3140</v>
      </c>
      <c r="L170" s="213">
        <f t="shared" si="91"/>
        <v>-84</v>
      </c>
      <c r="M170" s="43">
        <f t="shared" si="91"/>
        <v>3056</v>
      </c>
      <c r="N170" s="43">
        <f t="shared" si="90"/>
        <v>3252</v>
      </c>
      <c r="O170" s="213">
        <f t="shared" si="92"/>
        <v>-97</v>
      </c>
      <c r="P170" s="43">
        <f t="shared" si="92"/>
        <v>3155</v>
      </c>
    </row>
    <row r="171" spans="2:16" ht="67.5" customHeight="1" x14ac:dyDescent="0.25">
      <c r="B171" s="157" t="s">
        <v>203</v>
      </c>
      <c r="C171" s="49">
        <v>802</v>
      </c>
      <c r="D171" s="52" t="s">
        <v>48</v>
      </c>
      <c r="E171" s="52" t="s">
        <v>15</v>
      </c>
      <c r="F171" s="99" t="s">
        <v>204</v>
      </c>
      <c r="G171" s="52" t="s">
        <v>150</v>
      </c>
      <c r="H171" s="43">
        <v>3029</v>
      </c>
      <c r="I171" s="213"/>
      <c r="J171" s="43">
        <f>H171+I171</f>
        <v>3029</v>
      </c>
      <c r="K171" s="43">
        <v>3140</v>
      </c>
      <c r="L171" s="213">
        <v>-84</v>
      </c>
      <c r="M171" s="43">
        <f>K171+L171</f>
        <v>3056</v>
      </c>
      <c r="N171" s="43">
        <v>3252</v>
      </c>
      <c r="O171" s="213">
        <v>-97</v>
      </c>
      <c r="P171" s="43">
        <f>N171+O171</f>
        <v>3155</v>
      </c>
    </row>
    <row r="172" spans="2:16" ht="42.75" customHeight="1" x14ac:dyDescent="0.25">
      <c r="B172" s="157" t="s">
        <v>50</v>
      </c>
      <c r="C172" s="49">
        <v>802</v>
      </c>
      <c r="D172" s="52" t="s">
        <v>48</v>
      </c>
      <c r="E172" s="52" t="s">
        <v>15</v>
      </c>
      <c r="F172" s="99" t="s">
        <v>51</v>
      </c>
      <c r="G172" s="51"/>
      <c r="H172" s="43">
        <f t="shared" ref="H172:J173" si="93">H173</f>
        <v>189</v>
      </c>
      <c r="I172" s="213">
        <f t="shared" si="93"/>
        <v>0</v>
      </c>
      <c r="J172" s="43">
        <f t="shared" si="93"/>
        <v>189</v>
      </c>
      <c r="K172" s="43">
        <f t="shared" ref="K172:N173" si="94">K173</f>
        <v>189</v>
      </c>
      <c r="L172" s="213">
        <f>L173</f>
        <v>0</v>
      </c>
      <c r="M172" s="43">
        <f>M173</f>
        <v>189</v>
      </c>
      <c r="N172" s="43">
        <f t="shared" si="94"/>
        <v>189</v>
      </c>
      <c r="O172" s="213">
        <f>O173</f>
        <v>0</v>
      </c>
      <c r="P172" s="43">
        <f>P173</f>
        <v>189</v>
      </c>
    </row>
    <row r="173" spans="2:16" ht="44.25" customHeight="1" x14ac:dyDescent="0.25">
      <c r="B173" s="157" t="s">
        <v>205</v>
      </c>
      <c r="C173" s="49">
        <v>802</v>
      </c>
      <c r="D173" s="52" t="s">
        <v>48</v>
      </c>
      <c r="E173" s="52" t="s">
        <v>15</v>
      </c>
      <c r="F173" s="99" t="s">
        <v>53</v>
      </c>
      <c r="G173" s="51"/>
      <c r="H173" s="43">
        <f t="shared" si="93"/>
        <v>189</v>
      </c>
      <c r="I173" s="213">
        <f t="shared" si="93"/>
        <v>0</v>
      </c>
      <c r="J173" s="43">
        <f t="shared" si="93"/>
        <v>189</v>
      </c>
      <c r="K173" s="43">
        <f t="shared" si="94"/>
        <v>189</v>
      </c>
      <c r="L173" s="213">
        <f>L174</f>
        <v>0</v>
      </c>
      <c r="M173" s="43">
        <f>M174</f>
        <v>189</v>
      </c>
      <c r="N173" s="43">
        <f t="shared" si="94"/>
        <v>189</v>
      </c>
      <c r="O173" s="213">
        <f>O174</f>
        <v>0</v>
      </c>
      <c r="P173" s="43">
        <f>P174</f>
        <v>189</v>
      </c>
    </row>
    <row r="174" spans="2:16" ht="42.75" customHeight="1" x14ac:dyDescent="0.25">
      <c r="B174" s="157" t="s">
        <v>54</v>
      </c>
      <c r="C174" s="49">
        <v>802</v>
      </c>
      <c r="D174" s="52" t="s">
        <v>48</v>
      </c>
      <c r="E174" s="52" t="s">
        <v>15</v>
      </c>
      <c r="F174" s="99" t="s">
        <v>55</v>
      </c>
      <c r="G174" s="51"/>
      <c r="H174" s="43">
        <f t="shared" ref="H174:P174" si="95">H175+H176</f>
        <v>189</v>
      </c>
      <c r="I174" s="213">
        <f t="shared" si="95"/>
        <v>0</v>
      </c>
      <c r="J174" s="43">
        <f t="shared" si="95"/>
        <v>189</v>
      </c>
      <c r="K174" s="43">
        <f t="shared" si="95"/>
        <v>189</v>
      </c>
      <c r="L174" s="213">
        <f t="shared" si="95"/>
        <v>0</v>
      </c>
      <c r="M174" s="43">
        <f t="shared" si="95"/>
        <v>189</v>
      </c>
      <c r="N174" s="43">
        <f t="shared" si="95"/>
        <v>189</v>
      </c>
      <c r="O174" s="213">
        <f t="shared" si="95"/>
        <v>0</v>
      </c>
      <c r="P174" s="43">
        <f t="shared" si="95"/>
        <v>189</v>
      </c>
    </row>
    <row r="175" spans="2:16" ht="94.5" customHeight="1" x14ac:dyDescent="0.25">
      <c r="B175" s="157" t="s">
        <v>2321</v>
      </c>
      <c r="C175" s="49">
        <v>802</v>
      </c>
      <c r="D175" s="52" t="s">
        <v>48</v>
      </c>
      <c r="E175" s="52" t="s">
        <v>15</v>
      </c>
      <c r="F175" s="99" t="s">
        <v>56</v>
      </c>
      <c r="G175" s="52" t="s">
        <v>20</v>
      </c>
      <c r="H175" s="43">
        <v>189</v>
      </c>
      <c r="I175" s="213"/>
      <c r="J175" s="43">
        <f>H175+I175</f>
        <v>189</v>
      </c>
      <c r="K175" s="43">
        <v>189</v>
      </c>
      <c r="L175" s="213"/>
      <c r="M175" s="43">
        <f>K175+L175</f>
        <v>189</v>
      </c>
      <c r="N175" s="43">
        <v>189</v>
      </c>
      <c r="O175" s="213"/>
      <c r="P175" s="43">
        <f>N175+O175</f>
        <v>189</v>
      </c>
    </row>
    <row r="176" spans="2:16" ht="56.25" hidden="1" customHeight="1" x14ac:dyDescent="0.25">
      <c r="B176" s="157" t="s">
        <v>206</v>
      </c>
      <c r="C176" s="49">
        <v>802</v>
      </c>
      <c r="D176" s="52" t="s">
        <v>48</v>
      </c>
      <c r="E176" s="52" t="s">
        <v>15</v>
      </c>
      <c r="F176" s="99" t="s">
        <v>207</v>
      </c>
      <c r="G176" s="52" t="s">
        <v>20</v>
      </c>
      <c r="H176" s="43"/>
      <c r="I176" s="213"/>
      <c r="J176" s="43"/>
      <c r="K176" s="43"/>
      <c r="L176" s="213"/>
      <c r="M176" s="43"/>
      <c r="N176" s="43"/>
      <c r="O176" s="213"/>
      <c r="P176" s="43"/>
    </row>
    <row r="177" spans="2:16" ht="15.75" x14ac:dyDescent="0.25">
      <c r="B177" s="160" t="s">
        <v>208</v>
      </c>
      <c r="C177" s="49">
        <v>802</v>
      </c>
      <c r="D177" s="47" t="s">
        <v>130</v>
      </c>
      <c r="E177" s="46"/>
      <c r="F177" s="119"/>
      <c r="G177" s="46"/>
      <c r="H177" s="44">
        <f t="shared" ref="H177:P177" si="96">H182</f>
        <v>10000</v>
      </c>
      <c r="I177" s="216">
        <f t="shared" si="96"/>
        <v>0</v>
      </c>
      <c r="J177" s="44">
        <f t="shared" si="96"/>
        <v>10000</v>
      </c>
      <c r="K177" s="44">
        <f t="shared" si="96"/>
        <v>10000</v>
      </c>
      <c r="L177" s="216">
        <f t="shared" si="96"/>
        <v>0</v>
      </c>
      <c r="M177" s="44">
        <f t="shared" si="96"/>
        <v>10000</v>
      </c>
      <c r="N177" s="44">
        <f t="shared" si="96"/>
        <v>10000</v>
      </c>
      <c r="O177" s="216">
        <f t="shared" si="96"/>
        <v>0</v>
      </c>
      <c r="P177" s="44">
        <f t="shared" si="96"/>
        <v>10000</v>
      </c>
    </row>
    <row r="178" spans="2:16" ht="15.75" hidden="1" x14ac:dyDescent="0.25">
      <c r="B178" s="160" t="s">
        <v>209</v>
      </c>
      <c r="C178" s="49">
        <v>802</v>
      </c>
      <c r="D178" s="47" t="s">
        <v>130</v>
      </c>
      <c r="E178" s="47" t="s">
        <v>27</v>
      </c>
      <c r="F178" s="119"/>
      <c r="G178" s="46"/>
      <c r="H178" s="44"/>
      <c r="I178" s="216"/>
      <c r="J178" s="44"/>
      <c r="K178" s="44"/>
      <c r="L178" s="216"/>
      <c r="M178" s="44"/>
      <c r="N178" s="44"/>
      <c r="O178" s="216"/>
      <c r="P178" s="44"/>
    </row>
    <row r="179" spans="2:16" ht="15.75" hidden="1" x14ac:dyDescent="0.25">
      <c r="B179" s="157" t="s">
        <v>28</v>
      </c>
      <c r="C179" s="49">
        <v>802</v>
      </c>
      <c r="D179" s="52" t="s">
        <v>130</v>
      </c>
      <c r="E179" s="52" t="s">
        <v>27</v>
      </c>
      <c r="F179" s="98">
        <v>99</v>
      </c>
      <c r="G179" s="46"/>
      <c r="H179" s="44"/>
      <c r="I179" s="216"/>
      <c r="J179" s="44"/>
      <c r="K179" s="44"/>
      <c r="L179" s="216"/>
      <c r="M179" s="44"/>
      <c r="N179" s="44"/>
      <c r="O179" s="216"/>
      <c r="P179" s="44"/>
    </row>
    <row r="180" spans="2:16" ht="15.75" hidden="1" x14ac:dyDescent="0.25">
      <c r="B180" s="157" t="s">
        <v>29</v>
      </c>
      <c r="C180" s="49">
        <v>802</v>
      </c>
      <c r="D180" s="52" t="s">
        <v>130</v>
      </c>
      <c r="E180" s="52" t="s">
        <v>27</v>
      </c>
      <c r="F180" s="99" t="s">
        <v>30</v>
      </c>
      <c r="G180" s="46"/>
      <c r="H180" s="44"/>
      <c r="I180" s="216"/>
      <c r="J180" s="44"/>
      <c r="K180" s="44"/>
      <c r="L180" s="216"/>
      <c r="M180" s="44"/>
      <c r="N180" s="44"/>
      <c r="O180" s="216"/>
      <c r="P180" s="44"/>
    </row>
    <row r="181" spans="2:16" ht="43.5" hidden="1" customHeight="1" x14ac:dyDescent="0.25">
      <c r="B181" s="157" t="s">
        <v>1533</v>
      </c>
      <c r="C181" s="49">
        <v>802</v>
      </c>
      <c r="D181" s="52" t="s">
        <v>130</v>
      </c>
      <c r="E181" s="52" t="s">
        <v>27</v>
      </c>
      <c r="F181" s="99" t="s">
        <v>36</v>
      </c>
      <c r="G181" s="52" t="s">
        <v>210</v>
      </c>
      <c r="H181" s="44"/>
      <c r="I181" s="216"/>
      <c r="J181" s="44"/>
      <c r="K181" s="44"/>
      <c r="L181" s="216"/>
      <c r="M181" s="44"/>
      <c r="N181" s="44"/>
      <c r="O181" s="216"/>
      <c r="P181" s="44"/>
    </row>
    <row r="182" spans="2:16" ht="27" customHeight="1" x14ac:dyDescent="0.25">
      <c r="B182" s="160" t="s">
        <v>211</v>
      </c>
      <c r="C182" s="49">
        <v>802</v>
      </c>
      <c r="D182" s="47" t="s">
        <v>130</v>
      </c>
      <c r="E182" s="47" t="s">
        <v>212</v>
      </c>
      <c r="F182" s="120"/>
      <c r="G182" s="46"/>
      <c r="H182" s="44">
        <f>H183</f>
        <v>10000</v>
      </c>
      <c r="I182" s="216">
        <f t="shared" ref="I182:J185" si="97">I183</f>
        <v>0</v>
      </c>
      <c r="J182" s="44">
        <f t="shared" si="97"/>
        <v>10000</v>
      </c>
      <c r="K182" s="44">
        <f t="shared" ref="K182:N185" si="98">K183</f>
        <v>10000</v>
      </c>
      <c r="L182" s="216">
        <f t="shared" ref="L182:M185" si="99">L183</f>
        <v>0</v>
      </c>
      <c r="M182" s="44">
        <f t="shared" si="99"/>
        <v>10000</v>
      </c>
      <c r="N182" s="44">
        <f t="shared" si="98"/>
        <v>10000</v>
      </c>
      <c r="O182" s="216">
        <f t="shared" ref="O182:P185" si="100">O183</f>
        <v>0</v>
      </c>
      <c r="P182" s="44">
        <f t="shared" si="100"/>
        <v>10000</v>
      </c>
    </row>
    <row r="183" spans="2:16" ht="44.25" customHeight="1" x14ac:dyDescent="0.25">
      <c r="B183" s="157" t="s">
        <v>213</v>
      </c>
      <c r="C183" s="49">
        <v>802</v>
      </c>
      <c r="D183" s="52" t="s">
        <v>130</v>
      </c>
      <c r="E183" s="52" t="s">
        <v>212</v>
      </c>
      <c r="F183" s="114" t="s">
        <v>63</v>
      </c>
      <c r="G183" s="51"/>
      <c r="H183" s="43">
        <f>H184</f>
        <v>10000</v>
      </c>
      <c r="I183" s="213">
        <f t="shared" si="97"/>
        <v>0</v>
      </c>
      <c r="J183" s="43">
        <f t="shared" si="97"/>
        <v>10000</v>
      </c>
      <c r="K183" s="43">
        <f t="shared" si="98"/>
        <v>10000</v>
      </c>
      <c r="L183" s="213">
        <f t="shared" si="99"/>
        <v>0</v>
      </c>
      <c r="M183" s="43">
        <f t="shared" si="99"/>
        <v>10000</v>
      </c>
      <c r="N183" s="43">
        <f t="shared" si="98"/>
        <v>10000</v>
      </c>
      <c r="O183" s="213">
        <f t="shared" si="100"/>
        <v>0</v>
      </c>
      <c r="P183" s="43">
        <f t="shared" si="100"/>
        <v>10000</v>
      </c>
    </row>
    <row r="184" spans="2:16" ht="30" customHeight="1" x14ac:dyDescent="0.25">
      <c r="B184" s="157" t="s">
        <v>214</v>
      </c>
      <c r="C184" s="49">
        <v>802</v>
      </c>
      <c r="D184" s="52" t="s">
        <v>130</v>
      </c>
      <c r="E184" s="52" t="s">
        <v>212</v>
      </c>
      <c r="F184" s="114" t="s">
        <v>215</v>
      </c>
      <c r="G184" s="51"/>
      <c r="H184" s="43">
        <f>H185</f>
        <v>10000</v>
      </c>
      <c r="I184" s="213">
        <f t="shared" si="97"/>
        <v>0</v>
      </c>
      <c r="J184" s="43">
        <f t="shared" si="97"/>
        <v>10000</v>
      </c>
      <c r="K184" s="43">
        <f t="shared" si="98"/>
        <v>10000</v>
      </c>
      <c r="L184" s="213">
        <f t="shared" si="99"/>
        <v>0</v>
      </c>
      <c r="M184" s="43">
        <f t="shared" si="99"/>
        <v>10000</v>
      </c>
      <c r="N184" s="43">
        <f t="shared" si="98"/>
        <v>10000</v>
      </c>
      <c r="O184" s="213">
        <f t="shared" si="100"/>
        <v>0</v>
      </c>
      <c r="P184" s="43">
        <f t="shared" si="100"/>
        <v>10000</v>
      </c>
    </row>
    <row r="185" spans="2:16" ht="44.25" customHeight="1" x14ac:dyDescent="0.25">
      <c r="B185" s="157" t="s">
        <v>216</v>
      </c>
      <c r="C185" s="49">
        <v>802</v>
      </c>
      <c r="D185" s="52" t="s">
        <v>130</v>
      </c>
      <c r="E185" s="52" t="s">
        <v>212</v>
      </c>
      <c r="F185" s="99" t="s">
        <v>217</v>
      </c>
      <c r="G185" s="51"/>
      <c r="H185" s="43">
        <f>H186</f>
        <v>10000</v>
      </c>
      <c r="I185" s="213">
        <f t="shared" si="97"/>
        <v>0</v>
      </c>
      <c r="J185" s="43">
        <f t="shared" si="97"/>
        <v>10000</v>
      </c>
      <c r="K185" s="43">
        <f t="shared" si="98"/>
        <v>10000</v>
      </c>
      <c r="L185" s="213">
        <f t="shared" si="99"/>
        <v>0</v>
      </c>
      <c r="M185" s="43">
        <f t="shared" si="99"/>
        <v>10000</v>
      </c>
      <c r="N185" s="43">
        <f t="shared" si="98"/>
        <v>10000</v>
      </c>
      <c r="O185" s="213">
        <f t="shared" si="100"/>
        <v>0</v>
      </c>
      <c r="P185" s="43">
        <f t="shared" si="100"/>
        <v>10000</v>
      </c>
    </row>
    <row r="186" spans="2:16" ht="58.5" customHeight="1" thickBot="1" x14ac:dyDescent="0.3">
      <c r="B186" s="162" t="s">
        <v>218</v>
      </c>
      <c r="C186" s="49">
        <v>802</v>
      </c>
      <c r="D186" s="52" t="s">
        <v>130</v>
      </c>
      <c r="E186" s="52" t="s">
        <v>212</v>
      </c>
      <c r="F186" s="99" t="s">
        <v>219</v>
      </c>
      <c r="G186" s="52" t="s">
        <v>210</v>
      </c>
      <c r="H186" s="43">
        <v>10000</v>
      </c>
      <c r="I186" s="213"/>
      <c r="J186" s="43">
        <f>H186+I186</f>
        <v>10000</v>
      </c>
      <c r="K186" s="43">
        <v>10000</v>
      </c>
      <c r="L186" s="213"/>
      <c r="M186" s="43">
        <f>K186+L186</f>
        <v>10000</v>
      </c>
      <c r="N186" s="43">
        <v>10000</v>
      </c>
      <c r="O186" s="213"/>
      <c r="P186" s="43">
        <f>N186+O186</f>
        <v>10000</v>
      </c>
    </row>
    <row r="187" spans="2:16" ht="50.25" customHeight="1" thickBot="1" x14ac:dyDescent="0.3">
      <c r="B187" s="161" t="s">
        <v>220</v>
      </c>
      <c r="C187" s="28">
        <v>803</v>
      </c>
      <c r="D187" s="27"/>
      <c r="E187" s="27"/>
      <c r="F187" s="27"/>
      <c r="G187" s="27"/>
      <c r="H187" s="7">
        <f>H188</f>
        <v>27274</v>
      </c>
      <c r="I187" s="210">
        <f t="shared" ref="I187:J190" si="101">I188</f>
        <v>0</v>
      </c>
      <c r="J187" s="7">
        <f t="shared" si="101"/>
        <v>27274</v>
      </c>
      <c r="K187" s="7">
        <f t="shared" ref="K187:N190" si="102">K188</f>
        <v>28040</v>
      </c>
      <c r="L187" s="210">
        <f t="shared" ref="L187:M190" si="103">L188</f>
        <v>-699</v>
      </c>
      <c r="M187" s="7">
        <f t="shared" si="103"/>
        <v>27341</v>
      </c>
      <c r="N187" s="7">
        <f t="shared" si="102"/>
        <v>28316</v>
      </c>
      <c r="O187" s="210">
        <f t="shared" ref="O187:P190" si="104">O188</f>
        <v>-707</v>
      </c>
      <c r="P187" s="7">
        <f t="shared" si="104"/>
        <v>27609</v>
      </c>
    </row>
    <row r="188" spans="2:16" ht="15.75" x14ac:dyDescent="0.25">
      <c r="B188" s="160" t="s">
        <v>9</v>
      </c>
      <c r="C188" s="49">
        <v>803</v>
      </c>
      <c r="D188" s="47" t="s">
        <v>14</v>
      </c>
      <c r="E188" s="46"/>
      <c r="F188" s="49"/>
      <c r="G188" s="46"/>
      <c r="H188" s="44">
        <f>H189</f>
        <v>27274</v>
      </c>
      <c r="I188" s="216">
        <f t="shared" si="101"/>
        <v>0</v>
      </c>
      <c r="J188" s="44">
        <f t="shared" si="101"/>
        <v>27274</v>
      </c>
      <c r="K188" s="44">
        <f t="shared" si="102"/>
        <v>28040</v>
      </c>
      <c r="L188" s="216">
        <f t="shared" si="103"/>
        <v>-699</v>
      </c>
      <c r="M188" s="44">
        <f t="shared" si="103"/>
        <v>27341</v>
      </c>
      <c r="N188" s="44">
        <f t="shared" si="102"/>
        <v>28316</v>
      </c>
      <c r="O188" s="216">
        <f t="shared" si="104"/>
        <v>-707</v>
      </c>
      <c r="P188" s="44">
        <f t="shared" si="104"/>
        <v>27609</v>
      </c>
    </row>
    <row r="189" spans="2:16" ht="66" customHeight="1" x14ac:dyDescent="0.25">
      <c r="B189" s="160" t="s">
        <v>62</v>
      </c>
      <c r="C189" s="49">
        <v>803</v>
      </c>
      <c r="D189" s="47" t="s">
        <v>14</v>
      </c>
      <c r="E189" s="47" t="s">
        <v>63</v>
      </c>
      <c r="F189" s="49"/>
      <c r="G189" s="46"/>
      <c r="H189" s="44">
        <f>H190</f>
        <v>27274</v>
      </c>
      <c r="I189" s="216">
        <f t="shared" si="101"/>
        <v>0</v>
      </c>
      <c r="J189" s="44">
        <f t="shared" si="101"/>
        <v>27274</v>
      </c>
      <c r="K189" s="44">
        <f t="shared" si="102"/>
        <v>28040</v>
      </c>
      <c r="L189" s="216">
        <f t="shared" si="103"/>
        <v>-699</v>
      </c>
      <c r="M189" s="44">
        <f t="shared" si="103"/>
        <v>27341</v>
      </c>
      <c r="N189" s="44">
        <f t="shared" si="102"/>
        <v>28316</v>
      </c>
      <c r="O189" s="216">
        <f t="shared" si="104"/>
        <v>-707</v>
      </c>
      <c r="P189" s="44">
        <f t="shared" si="104"/>
        <v>27609</v>
      </c>
    </row>
    <row r="190" spans="2:16" ht="29.25" customHeight="1" x14ac:dyDescent="0.25">
      <c r="B190" s="157" t="s">
        <v>28</v>
      </c>
      <c r="C190" s="49">
        <v>803</v>
      </c>
      <c r="D190" s="52" t="s">
        <v>14</v>
      </c>
      <c r="E190" s="52" t="s">
        <v>63</v>
      </c>
      <c r="F190" s="98">
        <v>99</v>
      </c>
      <c r="G190" s="51"/>
      <c r="H190" s="43">
        <f>H191</f>
        <v>27274</v>
      </c>
      <c r="I190" s="213">
        <f t="shared" si="101"/>
        <v>0</v>
      </c>
      <c r="J190" s="43">
        <f t="shared" si="101"/>
        <v>27274</v>
      </c>
      <c r="K190" s="43">
        <f t="shared" si="102"/>
        <v>28040</v>
      </c>
      <c r="L190" s="213">
        <f t="shared" si="103"/>
        <v>-699</v>
      </c>
      <c r="M190" s="43">
        <f t="shared" si="103"/>
        <v>27341</v>
      </c>
      <c r="N190" s="43">
        <f t="shared" si="102"/>
        <v>28316</v>
      </c>
      <c r="O190" s="213">
        <f t="shared" si="104"/>
        <v>-707</v>
      </c>
      <c r="P190" s="43">
        <f t="shared" si="104"/>
        <v>27609</v>
      </c>
    </row>
    <row r="191" spans="2:16" ht="15.75" x14ac:dyDescent="0.25">
      <c r="B191" s="159" t="s">
        <v>29</v>
      </c>
      <c r="C191" s="49">
        <v>803</v>
      </c>
      <c r="D191" s="52" t="s">
        <v>14</v>
      </c>
      <c r="E191" s="52" t="s">
        <v>63</v>
      </c>
      <c r="F191" s="99" t="s">
        <v>30</v>
      </c>
      <c r="G191" s="51"/>
      <c r="H191" s="43">
        <f t="shared" ref="H191:P191" si="105">H192+H193+H194+H195</f>
        <v>27274</v>
      </c>
      <c r="I191" s="213">
        <f t="shared" si="105"/>
        <v>0</v>
      </c>
      <c r="J191" s="43">
        <f t="shared" si="105"/>
        <v>27274</v>
      </c>
      <c r="K191" s="43">
        <f t="shared" si="105"/>
        <v>28040</v>
      </c>
      <c r="L191" s="213">
        <f t="shared" si="105"/>
        <v>-699</v>
      </c>
      <c r="M191" s="43">
        <f t="shared" si="105"/>
        <v>27341</v>
      </c>
      <c r="N191" s="43">
        <f t="shared" si="105"/>
        <v>28316</v>
      </c>
      <c r="O191" s="213">
        <f t="shared" si="105"/>
        <v>-707</v>
      </c>
      <c r="P191" s="43">
        <f t="shared" si="105"/>
        <v>27609</v>
      </c>
    </row>
    <row r="192" spans="2:16" ht="92.25" customHeight="1" x14ac:dyDescent="0.25">
      <c r="B192" s="162" t="s">
        <v>75</v>
      </c>
      <c r="C192" s="49">
        <v>803</v>
      </c>
      <c r="D192" s="52" t="s">
        <v>14</v>
      </c>
      <c r="E192" s="52" t="s">
        <v>63</v>
      </c>
      <c r="F192" s="99" t="s">
        <v>76</v>
      </c>
      <c r="G192" s="52" t="s">
        <v>18</v>
      </c>
      <c r="H192" s="43">
        <v>8233</v>
      </c>
      <c r="I192" s="213"/>
      <c r="J192" s="43">
        <f>H192+I192</f>
        <v>8233</v>
      </c>
      <c r="K192" s="43">
        <v>8532</v>
      </c>
      <c r="L192" s="213">
        <v>-254</v>
      </c>
      <c r="M192" s="43">
        <f>K192+L192</f>
        <v>8278</v>
      </c>
      <c r="N192" s="43">
        <v>8720</v>
      </c>
      <c r="O192" s="213">
        <v>-260</v>
      </c>
      <c r="P192" s="43">
        <f>N192+O192</f>
        <v>8460</v>
      </c>
    </row>
    <row r="193" spans="2:16" ht="96" customHeight="1" x14ac:dyDescent="0.25">
      <c r="B193" s="157" t="s">
        <v>37</v>
      </c>
      <c r="C193" s="49">
        <v>803</v>
      </c>
      <c r="D193" s="52" t="s">
        <v>14</v>
      </c>
      <c r="E193" s="52" t="s">
        <v>63</v>
      </c>
      <c r="F193" s="99" t="s">
        <v>38</v>
      </c>
      <c r="G193" s="52" t="s">
        <v>18</v>
      </c>
      <c r="H193" s="43">
        <v>14535</v>
      </c>
      <c r="I193" s="213"/>
      <c r="J193" s="43">
        <f>H193+I193</f>
        <v>14535</v>
      </c>
      <c r="K193" s="43">
        <v>15002</v>
      </c>
      <c r="L193" s="213">
        <v>-445</v>
      </c>
      <c r="M193" s="43">
        <f>K193+L193</f>
        <v>14557</v>
      </c>
      <c r="N193" s="43">
        <v>15090</v>
      </c>
      <c r="O193" s="213">
        <v>-447</v>
      </c>
      <c r="P193" s="43">
        <f>N193+O193</f>
        <v>14643</v>
      </c>
    </row>
    <row r="194" spans="2:16" ht="54" customHeight="1" x14ac:dyDescent="0.25">
      <c r="B194" s="157" t="s">
        <v>39</v>
      </c>
      <c r="C194" s="49">
        <v>803</v>
      </c>
      <c r="D194" s="52" t="s">
        <v>14</v>
      </c>
      <c r="E194" s="52" t="s">
        <v>63</v>
      </c>
      <c r="F194" s="99" t="s">
        <v>38</v>
      </c>
      <c r="G194" s="52" t="s">
        <v>20</v>
      </c>
      <c r="H194" s="43">
        <v>4243</v>
      </c>
      <c r="I194" s="213"/>
      <c r="J194" s="43">
        <f>H194+I194</f>
        <v>4243</v>
      </c>
      <c r="K194" s="43">
        <v>4243</v>
      </c>
      <c r="L194" s="213"/>
      <c r="M194" s="43">
        <f>K194+L194</f>
        <v>4243</v>
      </c>
      <c r="N194" s="43">
        <v>4243</v>
      </c>
      <c r="O194" s="213"/>
      <c r="P194" s="43">
        <f>N194+O194</f>
        <v>4243</v>
      </c>
    </row>
    <row r="195" spans="2:16" ht="45" customHeight="1" thickBot="1" x14ac:dyDescent="0.3">
      <c r="B195" s="159" t="s">
        <v>40</v>
      </c>
      <c r="C195" s="49">
        <v>803</v>
      </c>
      <c r="D195" s="52" t="s">
        <v>14</v>
      </c>
      <c r="E195" s="52" t="s">
        <v>63</v>
      </c>
      <c r="F195" s="99" t="s">
        <v>38</v>
      </c>
      <c r="G195" s="52" t="s">
        <v>22</v>
      </c>
      <c r="H195" s="43">
        <v>263</v>
      </c>
      <c r="I195" s="213"/>
      <c r="J195" s="43">
        <f>H195+I195</f>
        <v>263</v>
      </c>
      <c r="K195" s="43">
        <v>263</v>
      </c>
      <c r="L195" s="213"/>
      <c r="M195" s="43">
        <f>K195+L195</f>
        <v>263</v>
      </c>
      <c r="N195" s="43">
        <v>263</v>
      </c>
      <c r="O195" s="213"/>
      <c r="P195" s="43">
        <f>N195+O195</f>
        <v>263</v>
      </c>
    </row>
    <row r="196" spans="2:16" s="12" customFormat="1" ht="36" customHeight="1" thickBot="1" x14ac:dyDescent="0.3">
      <c r="B196" s="161" t="s">
        <v>221</v>
      </c>
      <c r="C196" s="133" t="s">
        <v>222</v>
      </c>
      <c r="D196" s="27"/>
      <c r="E196" s="27"/>
      <c r="F196" s="27"/>
      <c r="G196" s="27"/>
      <c r="H196" s="6">
        <f t="shared" ref="H196:P196" si="106">H197+H222+H243+H248+H254+H259+H227</f>
        <v>7697254</v>
      </c>
      <c r="I196" s="215">
        <f t="shared" si="106"/>
        <v>220891</v>
      </c>
      <c r="J196" s="6">
        <f t="shared" si="106"/>
        <v>7918145</v>
      </c>
      <c r="K196" s="6">
        <f t="shared" si="106"/>
        <v>14069384</v>
      </c>
      <c r="L196" s="215">
        <f t="shared" si="106"/>
        <v>-694132</v>
      </c>
      <c r="M196" s="6">
        <f t="shared" si="106"/>
        <v>13375252</v>
      </c>
      <c r="N196" s="6">
        <f t="shared" si="106"/>
        <v>13845312</v>
      </c>
      <c r="O196" s="215">
        <f t="shared" si="106"/>
        <v>374382</v>
      </c>
      <c r="P196" s="6">
        <f t="shared" si="106"/>
        <v>14219694</v>
      </c>
    </row>
    <row r="197" spans="2:16" s="12" customFormat="1" ht="15.75" x14ac:dyDescent="0.25">
      <c r="B197" s="160" t="s">
        <v>9</v>
      </c>
      <c r="C197" s="50" t="s">
        <v>222</v>
      </c>
      <c r="D197" s="47" t="s">
        <v>14</v>
      </c>
      <c r="E197" s="46"/>
      <c r="F197" s="49"/>
      <c r="G197" s="46"/>
      <c r="H197" s="44">
        <f t="shared" ref="H197:P197" si="107">H198+H207+H212+H216</f>
        <v>1156146</v>
      </c>
      <c r="I197" s="216">
        <f t="shared" si="107"/>
        <v>156201</v>
      </c>
      <c r="J197" s="44">
        <f t="shared" si="107"/>
        <v>1312347</v>
      </c>
      <c r="K197" s="44">
        <f t="shared" si="107"/>
        <v>1735291</v>
      </c>
      <c r="L197" s="216">
        <f t="shared" si="107"/>
        <v>-2632</v>
      </c>
      <c r="M197" s="44">
        <f t="shared" si="107"/>
        <v>1732659</v>
      </c>
      <c r="N197" s="44">
        <f t="shared" si="107"/>
        <v>1735628</v>
      </c>
      <c r="O197" s="216">
        <f t="shared" si="107"/>
        <v>-2638</v>
      </c>
      <c r="P197" s="44">
        <f t="shared" si="107"/>
        <v>1732990</v>
      </c>
    </row>
    <row r="198" spans="2:16" s="12" customFormat="1" ht="69.75" customHeight="1" x14ac:dyDescent="0.25">
      <c r="B198" s="160" t="s">
        <v>62</v>
      </c>
      <c r="C198" s="50" t="s">
        <v>222</v>
      </c>
      <c r="D198" s="47" t="s">
        <v>14</v>
      </c>
      <c r="E198" s="47" t="s">
        <v>63</v>
      </c>
      <c r="F198" s="49"/>
      <c r="G198" s="46"/>
      <c r="H198" s="44">
        <f t="shared" ref="H198:J199" si="108">H199</f>
        <v>175902</v>
      </c>
      <c r="I198" s="216">
        <f t="shared" si="108"/>
        <v>0</v>
      </c>
      <c r="J198" s="44">
        <f t="shared" si="108"/>
        <v>175902</v>
      </c>
      <c r="K198" s="44">
        <f t="shared" ref="K198:N199" si="109">K199</f>
        <v>178582</v>
      </c>
      <c r="L198" s="216">
        <f>L199</f>
        <v>-2632</v>
      </c>
      <c r="M198" s="44">
        <f>M199</f>
        <v>175950</v>
      </c>
      <c r="N198" s="44">
        <f t="shared" si="109"/>
        <v>178782</v>
      </c>
      <c r="O198" s="216">
        <f>O199</f>
        <v>-2638</v>
      </c>
      <c r="P198" s="44">
        <f>P199</f>
        <v>176144</v>
      </c>
    </row>
    <row r="199" spans="2:16" s="12" customFormat="1" ht="15.75" x14ac:dyDescent="0.25">
      <c r="B199" s="157" t="s">
        <v>28</v>
      </c>
      <c r="C199" s="50" t="s">
        <v>222</v>
      </c>
      <c r="D199" s="52" t="s">
        <v>14</v>
      </c>
      <c r="E199" s="52" t="s">
        <v>63</v>
      </c>
      <c r="F199" s="98">
        <v>99</v>
      </c>
      <c r="G199" s="51"/>
      <c r="H199" s="43">
        <f t="shared" si="108"/>
        <v>175902</v>
      </c>
      <c r="I199" s="213">
        <f t="shared" si="108"/>
        <v>0</v>
      </c>
      <c r="J199" s="43">
        <f t="shared" si="108"/>
        <v>175902</v>
      </c>
      <c r="K199" s="43">
        <f t="shared" si="109"/>
        <v>178582</v>
      </c>
      <c r="L199" s="213">
        <f>L200</f>
        <v>-2632</v>
      </c>
      <c r="M199" s="43">
        <f>M200</f>
        <v>175950</v>
      </c>
      <c r="N199" s="43">
        <f t="shared" si="109"/>
        <v>178782</v>
      </c>
      <c r="O199" s="213">
        <f>O200</f>
        <v>-2638</v>
      </c>
      <c r="P199" s="43">
        <f>P200</f>
        <v>176144</v>
      </c>
    </row>
    <row r="200" spans="2:16" s="12" customFormat="1" ht="18" customHeight="1" x14ac:dyDescent="0.25">
      <c r="B200" s="159" t="s">
        <v>29</v>
      </c>
      <c r="C200" s="50" t="s">
        <v>222</v>
      </c>
      <c r="D200" s="52" t="s">
        <v>14</v>
      </c>
      <c r="E200" s="52" t="s">
        <v>63</v>
      </c>
      <c r="F200" s="99" t="s">
        <v>30</v>
      </c>
      <c r="G200" s="51"/>
      <c r="H200" s="43">
        <f t="shared" ref="H200:P200" si="110">H201+H204+H205+H206+H202</f>
        <v>175902</v>
      </c>
      <c r="I200" s="213">
        <f t="shared" si="110"/>
        <v>0</v>
      </c>
      <c r="J200" s="43">
        <f t="shared" si="110"/>
        <v>175902</v>
      </c>
      <c r="K200" s="43">
        <f t="shared" si="110"/>
        <v>178582</v>
      </c>
      <c r="L200" s="213">
        <f t="shared" si="110"/>
        <v>-2632</v>
      </c>
      <c r="M200" s="43">
        <f t="shared" si="110"/>
        <v>175950</v>
      </c>
      <c r="N200" s="43">
        <f t="shared" si="110"/>
        <v>178782</v>
      </c>
      <c r="O200" s="213">
        <f t="shared" si="110"/>
        <v>-2638</v>
      </c>
      <c r="P200" s="43">
        <f t="shared" si="110"/>
        <v>176144</v>
      </c>
    </row>
    <row r="201" spans="2:16" s="12" customFormat="1" ht="96" customHeight="1" x14ac:dyDescent="0.25">
      <c r="B201" s="162" t="s">
        <v>223</v>
      </c>
      <c r="C201" s="50" t="s">
        <v>222</v>
      </c>
      <c r="D201" s="52" t="s">
        <v>14</v>
      </c>
      <c r="E201" s="52" t="s">
        <v>63</v>
      </c>
      <c r="F201" s="99" t="s">
        <v>224</v>
      </c>
      <c r="G201" s="52" t="s">
        <v>18</v>
      </c>
      <c r="H201" s="43">
        <v>2525</v>
      </c>
      <c r="I201" s="213"/>
      <c r="J201" s="43">
        <f t="shared" ref="J201:J206" si="111">H201+I201</f>
        <v>2525</v>
      </c>
      <c r="K201" s="43">
        <v>2603</v>
      </c>
      <c r="L201" s="213">
        <v>-78</v>
      </c>
      <c r="M201" s="43">
        <f t="shared" ref="M201:M206" si="112">K201+L201</f>
        <v>2525</v>
      </c>
      <c r="N201" s="43">
        <v>2603</v>
      </c>
      <c r="O201" s="213">
        <v>-78</v>
      </c>
      <c r="P201" s="43">
        <f t="shared" ref="P201:P206" si="113">N201+O201</f>
        <v>2525</v>
      </c>
    </row>
    <row r="202" spans="2:16" s="12" customFormat="1" ht="93" hidden="1" customHeight="1" x14ac:dyDescent="0.25">
      <c r="B202" s="156" t="s">
        <v>225</v>
      </c>
      <c r="C202" s="50" t="s">
        <v>222</v>
      </c>
      <c r="D202" s="52" t="s">
        <v>14</v>
      </c>
      <c r="E202" s="52" t="s">
        <v>63</v>
      </c>
      <c r="F202" s="99" t="s">
        <v>36</v>
      </c>
      <c r="G202" s="52" t="s">
        <v>18</v>
      </c>
      <c r="H202" s="43"/>
      <c r="I202" s="213"/>
      <c r="J202" s="43">
        <f t="shared" si="111"/>
        <v>0</v>
      </c>
      <c r="K202" s="43"/>
      <c r="L202" s="213"/>
      <c r="M202" s="43">
        <f t="shared" si="112"/>
        <v>0</v>
      </c>
      <c r="N202" s="43"/>
      <c r="O202" s="213"/>
      <c r="P202" s="43">
        <f t="shared" si="113"/>
        <v>0</v>
      </c>
    </row>
    <row r="203" spans="2:16" s="12" customFormat="1" ht="63.75" hidden="1" customHeight="1" x14ac:dyDescent="0.25">
      <c r="B203" s="156" t="s">
        <v>226</v>
      </c>
      <c r="C203" s="50" t="s">
        <v>222</v>
      </c>
      <c r="D203" s="52" t="s">
        <v>14</v>
      </c>
      <c r="E203" s="52" t="s">
        <v>63</v>
      </c>
      <c r="F203" s="99" t="s">
        <v>36</v>
      </c>
      <c r="G203" s="52" t="s">
        <v>20</v>
      </c>
      <c r="H203" s="43"/>
      <c r="I203" s="213"/>
      <c r="J203" s="43">
        <f t="shared" si="111"/>
        <v>0</v>
      </c>
      <c r="K203" s="43"/>
      <c r="L203" s="213"/>
      <c r="M203" s="43">
        <f t="shared" si="112"/>
        <v>0</v>
      </c>
      <c r="N203" s="43"/>
      <c r="O203" s="213"/>
      <c r="P203" s="43">
        <f t="shared" si="113"/>
        <v>0</v>
      </c>
    </row>
    <row r="204" spans="2:16" s="12" customFormat="1" ht="96" customHeight="1" x14ac:dyDescent="0.25">
      <c r="B204" s="157" t="s">
        <v>37</v>
      </c>
      <c r="C204" s="50" t="s">
        <v>222</v>
      </c>
      <c r="D204" s="52" t="s">
        <v>14</v>
      </c>
      <c r="E204" s="52" t="s">
        <v>63</v>
      </c>
      <c r="F204" s="99" t="s">
        <v>38</v>
      </c>
      <c r="G204" s="52" t="s">
        <v>18</v>
      </c>
      <c r="H204" s="43">
        <v>85369</v>
      </c>
      <c r="I204" s="213"/>
      <c r="J204" s="43">
        <f t="shared" si="111"/>
        <v>85369</v>
      </c>
      <c r="K204" s="43">
        <v>87971</v>
      </c>
      <c r="L204" s="213">
        <v>-2554</v>
      </c>
      <c r="M204" s="43">
        <f t="shared" si="112"/>
        <v>85417</v>
      </c>
      <c r="N204" s="43">
        <v>88171</v>
      </c>
      <c r="O204" s="213">
        <v>-2560</v>
      </c>
      <c r="P204" s="43">
        <f t="shared" si="113"/>
        <v>85611</v>
      </c>
    </row>
    <row r="205" spans="2:16" s="12" customFormat="1" ht="55.5" customHeight="1" x14ac:dyDescent="0.25">
      <c r="B205" s="157" t="s">
        <v>39</v>
      </c>
      <c r="C205" s="50" t="s">
        <v>222</v>
      </c>
      <c r="D205" s="52" t="s">
        <v>14</v>
      </c>
      <c r="E205" s="52" t="s">
        <v>63</v>
      </c>
      <c r="F205" s="99" t="s">
        <v>38</v>
      </c>
      <c r="G205" s="52" t="s">
        <v>20</v>
      </c>
      <c r="H205" s="43">
        <v>87203</v>
      </c>
      <c r="I205" s="213"/>
      <c r="J205" s="43">
        <f t="shared" si="111"/>
        <v>87203</v>
      </c>
      <c r="K205" s="43">
        <v>87203</v>
      </c>
      <c r="L205" s="213"/>
      <c r="M205" s="43">
        <f t="shared" si="112"/>
        <v>87203</v>
      </c>
      <c r="N205" s="43">
        <v>87203</v>
      </c>
      <c r="O205" s="213"/>
      <c r="P205" s="43">
        <f t="shared" si="113"/>
        <v>87203</v>
      </c>
    </row>
    <row r="206" spans="2:16" s="12" customFormat="1" ht="42" customHeight="1" x14ac:dyDescent="0.25">
      <c r="B206" s="159" t="s">
        <v>40</v>
      </c>
      <c r="C206" s="50" t="s">
        <v>222</v>
      </c>
      <c r="D206" s="52" t="s">
        <v>14</v>
      </c>
      <c r="E206" s="52" t="s">
        <v>63</v>
      </c>
      <c r="F206" s="99" t="s">
        <v>38</v>
      </c>
      <c r="G206" s="52" t="s">
        <v>22</v>
      </c>
      <c r="H206" s="43">
        <v>805</v>
      </c>
      <c r="I206" s="213"/>
      <c r="J206" s="43">
        <f t="shared" si="111"/>
        <v>805</v>
      </c>
      <c r="K206" s="43">
        <v>805</v>
      </c>
      <c r="L206" s="213"/>
      <c r="M206" s="43">
        <f t="shared" si="112"/>
        <v>805</v>
      </c>
      <c r="N206" s="43">
        <v>805</v>
      </c>
      <c r="O206" s="213"/>
      <c r="P206" s="43">
        <f t="shared" si="113"/>
        <v>805</v>
      </c>
    </row>
    <row r="207" spans="2:16" s="12" customFormat="1" ht="15.75" x14ac:dyDescent="0.25">
      <c r="B207" s="158" t="s">
        <v>11</v>
      </c>
      <c r="C207" s="17" t="s">
        <v>222</v>
      </c>
      <c r="D207" s="19" t="s">
        <v>10</v>
      </c>
      <c r="E207" s="19" t="s">
        <v>12</v>
      </c>
      <c r="F207" s="21"/>
      <c r="G207" s="23"/>
      <c r="H207" s="4">
        <f>H208</f>
        <v>3330</v>
      </c>
      <c r="I207" s="219">
        <f t="shared" ref="I207:J209" si="114">I208</f>
        <v>0</v>
      </c>
      <c r="J207" s="4">
        <f t="shared" si="114"/>
        <v>3330</v>
      </c>
      <c r="K207" s="4">
        <f t="shared" ref="K207:N209" si="115">K208</f>
        <v>223</v>
      </c>
      <c r="L207" s="219">
        <f t="shared" ref="L207:M209" si="116">L208</f>
        <v>0</v>
      </c>
      <c r="M207" s="4">
        <f t="shared" si="116"/>
        <v>223</v>
      </c>
      <c r="N207" s="4">
        <f t="shared" si="115"/>
        <v>360</v>
      </c>
      <c r="O207" s="219">
        <f t="shared" ref="O207:P209" si="117">O208</f>
        <v>0</v>
      </c>
      <c r="P207" s="4">
        <f t="shared" si="117"/>
        <v>360</v>
      </c>
    </row>
    <row r="208" spans="2:16" s="12" customFormat="1" ht="27.75" customHeight="1" x14ac:dyDescent="0.25">
      <c r="B208" s="163" t="s">
        <v>28</v>
      </c>
      <c r="C208" s="117">
        <v>804</v>
      </c>
      <c r="D208" s="57" t="s">
        <v>14</v>
      </c>
      <c r="E208" s="57" t="s">
        <v>15</v>
      </c>
      <c r="F208" s="107">
        <v>99</v>
      </c>
      <c r="G208" s="55"/>
      <c r="H208" s="45">
        <f>H209</f>
        <v>3330</v>
      </c>
      <c r="I208" s="218">
        <f t="shared" si="114"/>
        <v>0</v>
      </c>
      <c r="J208" s="45">
        <f t="shared" si="114"/>
        <v>3330</v>
      </c>
      <c r="K208" s="45">
        <f t="shared" si="115"/>
        <v>223</v>
      </c>
      <c r="L208" s="218">
        <f t="shared" si="116"/>
        <v>0</v>
      </c>
      <c r="M208" s="45">
        <f t="shared" si="116"/>
        <v>223</v>
      </c>
      <c r="N208" s="45">
        <f t="shared" si="115"/>
        <v>360</v>
      </c>
      <c r="O208" s="218">
        <f t="shared" si="117"/>
        <v>0</v>
      </c>
      <c r="P208" s="45">
        <f t="shared" si="117"/>
        <v>360</v>
      </c>
    </row>
    <row r="209" spans="2:16" s="12" customFormat="1" ht="21" customHeight="1" x14ac:dyDescent="0.25">
      <c r="B209" s="163" t="s">
        <v>29</v>
      </c>
      <c r="C209" s="117">
        <v>804</v>
      </c>
      <c r="D209" s="57" t="s">
        <v>14</v>
      </c>
      <c r="E209" s="57" t="s">
        <v>15</v>
      </c>
      <c r="F209" s="108" t="s">
        <v>87</v>
      </c>
      <c r="G209" s="55"/>
      <c r="H209" s="45">
        <f>H210</f>
        <v>3330</v>
      </c>
      <c r="I209" s="218">
        <f t="shared" si="114"/>
        <v>0</v>
      </c>
      <c r="J209" s="45">
        <f t="shared" si="114"/>
        <v>3330</v>
      </c>
      <c r="K209" s="45">
        <f t="shared" si="115"/>
        <v>223</v>
      </c>
      <c r="L209" s="218">
        <f t="shared" si="116"/>
        <v>0</v>
      </c>
      <c r="M209" s="45">
        <f t="shared" si="116"/>
        <v>223</v>
      </c>
      <c r="N209" s="45">
        <f t="shared" si="115"/>
        <v>360</v>
      </c>
      <c r="O209" s="218">
        <f t="shared" si="117"/>
        <v>0</v>
      </c>
      <c r="P209" s="45">
        <f t="shared" si="117"/>
        <v>360</v>
      </c>
    </row>
    <row r="210" spans="2:16" s="12" customFormat="1" ht="70.5" customHeight="1" x14ac:dyDescent="0.25">
      <c r="B210" s="162" t="s">
        <v>227</v>
      </c>
      <c r="C210" s="117">
        <v>804</v>
      </c>
      <c r="D210" s="57" t="s">
        <v>14</v>
      </c>
      <c r="E210" s="57" t="s">
        <v>15</v>
      </c>
      <c r="F210" s="108" t="s">
        <v>228</v>
      </c>
      <c r="G210" s="55">
        <v>500</v>
      </c>
      <c r="H210" s="43">
        <v>3330</v>
      </c>
      <c r="I210" s="213"/>
      <c r="J210" s="43">
        <f>H210+I210</f>
        <v>3330</v>
      </c>
      <c r="K210" s="43">
        <v>223</v>
      </c>
      <c r="L210" s="213"/>
      <c r="M210" s="43">
        <f>K210+L210</f>
        <v>223</v>
      </c>
      <c r="N210" s="43">
        <v>360</v>
      </c>
      <c r="O210" s="213"/>
      <c r="P210" s="43">
        <f>N210+O210</f>
        <v>360</v>
      </c>
    </row>
    <row r="211" spans="2:16" s="12" customFormat="1" ht="5.25" hidden="1" customHeight="1" x14ac:dyDescent="0.25">
      <c r="B211" s="156"/>
      <c r="C211" s="49"/>
      <c r="D211" s="51"/>
      <c r="E211" s="51"/>
      <c r="F211" s="53"/>
      <c r="G211" s="55"/>
      <c r="H211" s="45"/>
      <c r="I211" s="218"/>
      <c r="J211" s="45"/>
      <c r="K211" s="45"/>
      <c r="L211" s="218"/>
      <c r="M211" s="45"/>
      <c r="N211" s="45"/>
      <c r="O211" s="218"/>
      <c r="P211" s="45"/>
    </row>
    <row r="212" spans="2:16" s="12" customFormat="1" ht="15.75" x14ac:dyDescent="0.25">
      <c r="B212" s="158" t="s">
        <v>229</v>
      </c>
      <c r="C212" s="17" t="s">
        <v>222</v>
      </c>
      <c r="D212" s="19" t="s">
        <v>10</v>
      </c>
      <c r="E212" s="19">
        <v>11</v>
      </c>
      <c r="F212" s="19"/>
      <c r="G212" s="19"/>
      <c r="H212" s="8">
        <f>H213</f>
        <v>966914</v>
      </c>
      <c r="I212" s="211">
        <f t="shared" ref="I212:J214" si="118">I213</f>
        <v>156201</v>
      </c>
      <c r="J212" s="8">
        <f t="shared" si="118"/>
        <v>1123115</v>
      </c>
      <c r="K212" s="8">
        <f t="shared" ref="K212:N214" si="119">K213</f>
        <v>1546486</v>
      </c>
      <c r="L212" s="211">
        <f t="shared" ref="L212:M214" si="120">L213</f>
        <v>0</v>
      </c>
      <c r="M212" s="8">
        <f t="shared" si="120"/>
        <v>1546486</v>
      </c>
      <c r="N212" s="8">
        <f t="shared" si="119"/>
        <v>1546486</v>
      </c>
      <c r="O212" s="211">
        <f t="shared" ref="O212:P214" si="121">O213</f>
        <v>0</v>
      </c>
      <c r="P212" s="8">
        <f t="shared" si="121"/>
        <v>1546486</v>
      </c>
    </row>
    <row r="213" spans="2:16" s="12" customFormat="1" ht="15.75" x14ac:dyDescent="0.25">
      <c r="B213" s="156" t="s">
        <v>28</v>
      </c>
      <c r="C213" s="17" t="s">
        <v>222</v>
      </c>
      <c r="D213" s="21" t="s">
        <v>10</v>
      </c>
      <c r="E213" s="21">
        <v>11</v>
      </c>
      <c r="F213" s="88">
        <v>99</v>
      </c>
      <c r="G213" s="25"/>
      <c r="H213" s="9">
        <f>H214</f>
        <v>966914</v>
      </c>
      <c r="I213" s="217">
        <f t="shared" si="118"/>
        <v>156201</v>
      </c>
      <c r="J213" s="9">
        <f t="shared" si="118"/>
        <v>1123115</v>
      </c>
      <c r="K213" s="9">
        <f t="shared" si="119"/>
        <v>1546486</v>
      </c>
      <c r="L213" s="217">
        <f t="shared" si="120"/>
        <v>0</v>
      </c>
      <c r="M213" s="9">
        <f t="shared" si="120"/>
        <v>1546486</v>
      </c>
      <c r="N213" s="9">
        <f t="shared" si="119"/>
        <v>1546486</v>
      </c>
      <c r="O213" s="217">
        <f t="shared" si="121"/>
        <v>0</v>
      </c>
      <c r="P213" s="9">
        <f t="shared" si="121"/>
        <v>1546486</v>
      </c>
    </row>
    <row r="214" spans="2:16" s="12" customFormat="1" ht="20.25" customHeight="1" x14ac:dyDescent="0.25">
      <c r="B214" s="156" t="s">
        <v>29</v>
      </c>
      <c r="C214" s="17" t="s">
        <v>222</v>
      </c>
      <c r="D214" s="21" t="s">
        <v>10</v>
      </c>
      <c r="E214" s="21">
        <v>11</v>
      </c>
      <c r="F214" s="89" t="s">
        <v>87</v>
      </c>
      <c r="G214" s="25"/>
      <c r="H214" s="9">
        <f>H215</f>
        <v>966914</v>
      </c>
      <c r="I214" s="217">
        <f t="shared" si="118"/>
        <v>156201</v>
      </c>
      <c r="J214" s="9">
        <f t="shared" si="118"/>
        <v>1123115</v>
      </c>
      <c r="K214" s="9">
        <f t="shared" si="119"/>
        <v>1546486</v>
      </c>
      <c r="L214" s="217">
        <f t="shared" si="120"/>
        <v>0</v>
      </c>
      <c r="M214" s="9">
        <f t="shared" si="120"/>
        <v>1546486</v>
      </c>
      <c r="N214" s="9">
        <f t="shared" si="119"/>
        <v>1546486</v>
      </c>
      <c r="O214" s="217">
        <f t="shared" si="121"/>
        <v>0</v>
      </c>
      <c r="P214" s="9">
        <f t="shared" si="121"/>
        <v>1546486</v>
      </c>
    </row>
    <row r="215" spans="2:16" s="12" customFormat="1" ht="27" customHeight="1" x14ac:dyDescent="0.25">
      <c r="B215" s="156" t="s">
        <v>78</v>
      </c>
      <c r="C215" s="17" t="s">
        <v>222</v>
      </c>
      <c r="D215" s="21" t="s">
        <v>10</v>
      </c>
      <c r="E215" s="21">
        <v>11</v>
      </c>
      <c r="F215" s="89" t="s">
        <v>36</v>
      </c>
      <c r="G215" s="25">
        <v>800</v>
      </c>
      <c r="H215" s="43">
        <v>966914</v>
      </c>
      <c r="I215" s="213">
        <f>206901-100440+54500-4760</f>
        <v>156201</v>
      </c>
      <c r="J215" s="43">
        <f>H215+I215</f>
        <v>1123115</v>
      </c>
      <c r="K215" s="43">
        <v>1546486</v>
      </c>
      <c r="L215" s="213"/>
      <c r="M215" s="43">
        <f>K215+L215</f>
        <v>1546486</v>
      </c>
      <c r="N215" s="43">
        <v>1546486</v>
      </c>
      <c r="O215" s="213"/>
      <c r="P215" s="43">
        <f>N215+O215</f>
        <v>1546486</v>
      </c>
    </row>
    <row r="216" spans="2:16" s="12" customFormat="1" ht="15.75" x14ac:dyDescent="0.25">
      <c r="B216" s="158" t="s">
        <v>43</v>
      </c>
      <c r="C216" s="17" t="s">
        <v>222</v>
      </c>
      <c r="D216" s="19" t="s">
        <v>10</v>
      </c>
      <c r="E216" s="19">
        <v>13</v>
      </c>
      <c r="F216" s="19"/>
      <c r="G216" s="19"/>
      <c r="H216" s="8">
        <f>H217</f>
        <v>10000</v>
      </c>
      <c r="I216" s="211">
        <f t="shared" ref="I216:J218" si="122">I217</f>
        <v>0</v>
      </c>
      <c r="J216" s="8">
        <f t="shared" si="122"/>
        <v>10000</v>
      </c>
      <c r="K216" s="8">
        <f t="shared" ref="K216:N218" si="123">K217</f>
        <v>10000</v>
      </c>
      <c r="L216" s="211">
        <f t="shared" ref="L216:M218" si="124">L217</f>
        <v>0</v>
      </c>
      <c r="M216" s="8">
        <f t="shared" si="124"/>
        <v>10000</v>
      </c>
      <c r="N216" s="8">
        <f t="shared" si="123"/>
        <v>10000</v>
      </c>
      <c r="O216" s="211">
        <f t="shared" ref="O216:P218" si="125">O217</f>
        <v>0</v>
      </c>
      <c r="P216" s="8">
        <f t="shared" si="125"/>
        <v>10000</v>
      </c>
    </row>
    <row r="217" spans="2:16" s="12" customFormat="1" ht="15.75" x14ac:dyDescent="0.25">
      <c r="B217" s="156" t="s">
        <v>28</v>
      </c>
      <c r="C217" s="17" t="s">
        <v>222</v>
      </c>
      <c r="D217" s="21" t="s">
        <v>10</v>
      </c>
      <c r="E217" s="21">
        <v>13</v>
      </c>
      <c r="F217" s="88">
        <v>99</v>
      </c>
      <c r="G217" s="19"/>
      <c r="H217" s="9">
        <f>H218</f>
        <v>10000</v>
      </c>
      <c r="I217" s="217">
        <f t="shared" si="122"/>
        <v>0</v>
      </c>
      <c r="J217" s="9">
        <f t="shared" si="122"/>
        <v>10000</v>
      </c>
      <c r="K217" s="9">
        <f t="shared" si="123"/>
        <v>10000</v>
      </c>
      <c r="L217" s="217">
        <f t="shared" si="124"/>
        <v>0</v>
      </c>
      <c r="M217" s="9">
        <f t="shared" si="124"/>
        <v>10000</v>
      </c>
      <c r="N217" s="9">
        <f t="shared" si="123"/>
        <v>10000</v>
      </c>
      <c r="O217" s="217">
        <f t="shared" si="125"/>
        <v>0</v>
      </c>
      <c r="P217" s="9">
        <f t="shared" si="125"/>
        <v>10000</v>
      </c>
    </row>
    <row r="218" spans="2:16" ht="21" customHeight="1" x14ac:dyDescent="0.25">
      <c r="B218" s="156" t="s">
        <v>29</v>
      </c>
      <c r="C218" s="17" t="s">
        <v>222</v>
      </c>
      <c r="D218" s="21" t="s">
        <v>10</v>
      </c>
      <c r="E218" s="21">
        <v>13</v>
      </c>
      <c r="F218" s="89" t="s">
        <v>87</v>
      </c>
      <c r="G218" s="21"/>
      <c r="H218" s="9">
        <f>H219</f>
        <v>10000</v>
      </c>
      <c r="I218" s="217">
        <f t="shared" si="122"/>
        <v>0</v>
      </c>
      <c r="J218" s="9">
        <f t="shared" si="122"/>
        <v>10000</v>
      </c>
      <c r="K218" s="9">
        <f t="shared" si="123"/>
        <v>10000</v>
      </c>
      <c r="L218" s="217">
        <f t="shared" si="124"/>
        <v>0</v>
      </c>
      <c r="M218" s="9">
        <f t="shared" si="124"/>
        <v>10000</v>
      </c>
      <c r="N218" s="9">
        <f t="shared" si="123"/>
        <v>10000</v>
      </c>
      <c r="O218" s="217">
        <f t="shared" si="125"/>
        <v>0</v>
      </c>
      <c r="P218" s="9">
        <f t="shared" si="125"/>
        <v>10000</v>
      </c>
    </row>
    <row r="219" spans="2:16" ht="83.25" customHeight="1" x14ac:dyDescent="0.25">
      <c r="B219" s="156" t="s">
        <v>230</v>
      </c>
      <c r="C219" s="17" t="s">
        <v>222</v>
      </c>
      <c r="D219" s="21" t="s">
        <v>10</v>
      </c>
      <c r="E219" s="21">
        <v>13</v>
      </c>
      <c r="F219" s="22" t="s">
        <v>231</v>
      </c>
      <c r="G219" s="25">
        <v>200</v>
      </c>
      <c r="H219" s="43">
        <v>10000</v>
      </c>
      <c r="I219" s="213"/>
      <c r="J219" s="43">
        <f>H219+I219</f>
        <v>10000</v>
      </c>
      <c r="K219" s="43">
        <v>10000</v>
      </c>
      <c r="L219" s="213"/>
      <c r="M219" s="43">
        <f>K219+L219</f>
        <v>10000</v>
      </c>
      <c r="N219" s="43">
        <v>10000</v>
      </c>
      <c r="O219" s="213"/>
      <c r="P219" s="43">
        <f>N219+O219</f>
        <v>10000</v>
      </c>
    </row>
    <row r="220" spans="2:16" ht="15.75" hidden="1" x14ac:dyDescent="0.25">
      <c r="B220" s="156"/>
      <c r="C220" s="17" t="s">
        <v>222</v>
      </c>
      <c r="D220" s="21" t="s">
        <v>10</v>
      </c>
      <c r="E220" s="21">
        <v>13</v>
      </c>
      <c r="F220" s="21"/>
      <c r="G220" s="21"/>
      <c r="H220" s="9"/>
      <c r="I220" s="217"/>
      <c r="J220" s="9"/>
      <c r="K220" s="9"/>
      <c r="L220" s="217"/>
      <c r="M220" s="9"/>
      <c r="N220" s="9"/>
      <c r="O220" s="217"/>
      <c r="P220" s="9"/>
    </row>
    <row r="221" spans="2:16" ht="15.75" hidden="1" x14ac:dyDescent="0.25">
      <c r="B221" s="156"/>
      <c r="C221" s="17" t="s">
        <v>222</v>
      </c>
      <c r="D221" s="21" t="s">
        <v>10</v>
      </c>
      <c r="E221" s="21">
        <v>13</v>
      </c>
      <c r="F221" s="21"/>
      <c r="G221" s="25"/>
      <c r="H221" s="43"/>
      <c r="I221" s="213"/>
      <c r="J221" s="43"/>
      <c r="K221" s="43"/>
      <c r="L221" s="213"/>
      <c r="M221" s="43"/>
      <c r="N221" s="43"/>
      <c r="O221" s="213"/>
      <c r="P221" s="43"/>
    </row>
    <row r="222" spans="2:16" ht="17.25" customHeight="1" x14ac:dyDescent="0.25">
      <c r="B222" s="158" t="s">
        <v>83</v>
      </c>
      <c r="C222" s="17" t="s">
        <v>222</v>
      </c>
      <c r="D222" s="18">
        <v>2</v>
      </c>
      <c r="E222" s="21"/>
      <c r="F222" s="21"/>
      <c r="G222" s="23"/>
      <c r="H222" s="8">
        <f t="shared" ref="H222:J223" si="126">H223</f>
        <v>31260</v>
      </c>
      <c r="I222" s="211">
        <f t="shared" si="126"/>
        <v>0</v>
      </c>
      <c r="J222" s="8">
        <f t="shared" si="126"/>
        <v>31260</v>
      </c>
      <c r="K222" s="8">
        <f t="shared" ref="K222:N223" si="127">K223</f>
        <v>31596</v>
      </c>
      <c r="L222" s="211">
        <f>L223</f>
        <v>0</v>
      </c>
      <c r="M222" s="8">
        <f>M223</f>
        <v>31596</v>
      </c>
      <c r="N222" s="8">
        <f t="shared" si="127"/>
        <v>32746</v>
      </c>
      <c r="O222" s="211">
        <f>O223</f>
        <v>0</v>
      </c>
      <c r="P222" s="8">
        <f>P223</f>
        <v>32746</v>
      </c>
    </row>
    <row r="223" spans="2:16" ht="20.25" customHeight="1" x14ac:dyDescent="0.25">
      <c r="B223" s="158" t="s">
        <v>232</v>
      </c>
      <c r="C223" s="17" t="s">
        <v>222</v>
      </c>
      <c r="D223" s="18">
        <v>2</v>
      </c>
      <c r="E223" s="18">
        <v>3</v>
      </c>
      <c r="F223" s="21"/>
      <c r="G223" s="23"/>
      <c r="H223" s="8">
        <f t="shared" si="126"/>
        <v>31260</v>
      </c>
      <c r="I223" s="211">
        <f t="shared" si="126"/>
        <v>0</v>
      </c>
      <c r="J223" s="8">
        <f t="shared" si="126"/>
        <v>31260</v>
      </c>
      <c r="K223" s="8">
        <f t="shared" si="127"/>
        <v>31596</v>
      </c>
      <c r="L223" s="211">
        <f>L224</f>
        <v>0</v>
      </c>
      <c r="M223" s="8">
        <f>M224</f>
        <v>31596</v>
      </c>
      <c r="N223" s="8">
        <f t="shared" si="127"/>
        <v>32746</v>
      </c>
      <c r="O223" s="211">
        <f>O224</f>
        <v>0</v>
      </c>
      <c r="P223" s="8">
        <f>P224</f>
        <v>32746</v>
      </c>
    </row>
    <row r="224" spans="2:16" ht="27.75" customHeight="1" x14ac:dyDescent="0.25">
      <c r="B224" s="156" t="s">
        <v>28</v>
      </c>
      <c r="C224" s="117">
        <v>804</v>
      </c>
      <c r="D224" s="57" t="s">
        <v>59</v>
      </c>
      <c r="E224" s="57" t="s">
        <v>27</v>
      </c>
      <c r="F224" s="107">
        <v>99</v>
      </c>
      <c r="G224" s="55"/>
      <c r="H224" s="45">
        <f t="shared" ref="H224:P224" si="128">H226</f>
        <v>31260</v>
      </c>
      <c r="I224" s="218">
        <f t="shared" si="128"/>
        <v>0</v>
      </c>
      <c r="J224" s="45">
        <f t="shared" si="128"/>
        <v>31260</v>
      </c>
      <c r="K224" s="45">
        <f t="shared" si="128"/>
        <v>31596</v>
      </c>
      <c r="L224" s="218">
        <f t="shared" si="128"/>
        <v>0</v>
      </c>
      <c r="M224" s="45">
        <f t="shared" si="128"/>
        <v>31596</v>
      </c>
      <c r="N224" s="45">
        <f t="shared" si="128"/>
        <v>32746</v>
      </c>
      <c r="O224" s="218">
        <f t="shared" si="128"/>
        <v>0</v>
      </c>
      <c r="P224" s="45">
        <f t="shared" si="128"/>
        <v>32746</v>
      </c>
    </row>
    <row r="225" spans="2:16" ht="15.75" x14ac:dyDescent="0.25">
      <c r="B225" s="163" t="s">
        <v>29</v>
      </c>
      <c r="C225" s="117">
        <v>804</v>
      </c>
      <c r="D225" s="57" t="s">
        <v>59</v>
      </c>
      <c r="E225" s="57" t="s">
        <v>27</v>
      </c>
      <c r="F225" s="108" t="s">
        <v>87</v>
      </c>
      <c r="G225" s="55"/>
      <c r="H225" s="45">
        <f t="shared" ref="H225:P225" si="129">H226</f>
        <v>31260</v>
      </c>
      <c r="I225" s="218">
        <f t="shared" si="129"/>
        <v>0</v>
      </c>
      <c r="J225" s="45">
        <f t="shared" si="129"/>
        <v>31260</v>
      </c>
      <c r="K225" s="45">
        <f t="shared" si="129"/>
        <v>31596</v>
      </c>
      <c r="L225" s="218">
        <f t="shared" si="129"/>
        <v>0</v>
      </c>
      <c r="M225" s="45">
        <f t="shared" si="129"/>
        <v>31596</v>
      </c>
      <c r="N225" s="45">
        <f t="shared" si="129"/>
        <v>32746</v>
      </c>
      <c r="O225" s="218">
        <f t="shared" si="129"/>
        <v>0</v>
      </c>
      <c r="P225" s="45">
        <f t="shared" si="129"/>
        <v>32746</v>
      </c>
    </row>
    <row r="226" spans="2:16" ht="49.5" customHeight="1" x14ac:dyDescent="0.25">
      <c r="B226" s="156" t="s">
        <v>233</v>
      </c>
      <c r="C226" s="117">
        <v>804</v>
      </c>
      <c r="D226" s="57" t="s">
        <v>59</v>
      </c>
      <c r="E226" s="57" t="s">
        <v>27</v>
      </c>
      <c r="F226" s="108" t="s">
        <v>234</v>
      </c>
      <c r="G226" s="55">
        <v>500</v>
      </c>
      <c r="H226" s="43">
        <v>31260</v>
      </c>
      <c r="I226" s="213"/>
      <c r="J226" s="43">
        <f>H226+I226</f>
        <v>31260</v>
      </c>
      <c r="K226" s="43">
        <v>31596</v>
      </c>
      <c r="L226" s="213"/>
      <c r="M226" s="43">
        <f>K226+L226</f>
        <v>31596</v>
      </c>
      <c r="N226" s="43">
        <v>32746</v>
      </c>
      <c r="O226" s="213"/>
      <c r="P226" s="43">
        <f>N226+O226</f>
        <v>32746</v>
      </c>
    </row>
    <row r="227" spans="2:16" ht="15.75" x14ac:dyDescent="0.25">
      <c r="B227" s="158" t="s">
        <v>154</v>
      </c>
      <c r="C227" s="117">
        <v>804</v>
      </c>
      <c r="D227" s="73" t="s">
        <v>63</v>
      </c>
      <c r="E227" s="72"/>
      <c r="F227" s="55"/>
      <c r="G227" s="55"/>
      <c r="H227" s="44">
        <f t="shared" ref="H227:P227" si="130">H228+H236+H232</f>
        <v>170397</v>
      </c>
      <c r="I227" s="216">
        <f t="shared" si="130"/>
        <v>0</v>
      </c>
      <c r="J227" s="44">
        <f t="shared" si="130"/>
        <v>170397</v>
      </c>
      <c r="K227" s="44">
        <f t="shared" si="130"/>
        <v>6856289</v>
      </c>
      <c r="L227" s="216">
        <f t="shared" si="130"/>
        <v>-691500</v>
      </c>
      <c r="M227" s="44">
        <f t="shared" si="130"/>
        <v>6164789</v>
      </c>
      <c r="N227" s="44">
        <f t="shared" si="130"/>
        <v>6420270</v>
      </c>
      <c r="O227" s="216">
        <f t="shared" si="130"/>
        <v>377020</v>
      </c>
      <c r="P227" s="44">
        <f t="shared" si="130"/>
        <v>6797290</v>
      </c>
    </row>
    <row r="228" spans="2:16" ht="15.75" x14ac:dyDescent="0.25">
      <c r="B228" s="158" t="s">
        <v>235</v>
      </c>
      <c r="C228" s="117">
        <v>804</v>
      </c>
      <c r="D228" s="73" t="s">
        <v>63</v>
      </c>
      <c r="E228" s="73" t="s">
        <v>14</v>
      </c>
      <c r="F228" s="55"/>
      <c r="G228" s="55"/>
      <c r="H228" s="44">
        <f t="shared" ref="H228:I230" si="131">H229</f>
        <v>0</v>
      </c>
      <c r="I228" s="216">
        <f t="shared" si="131"/>
        <v>0</v>
      </c>
      <c r="J228" s="44"/>
      <c r="K228" s="44">
        <f t="shared" ref="K228:N230" si="132">K229</f>
        <v>6681092</v>
      </c>
      <c r="L228" s="216">
        <f t="shared" ref="L228:M230" si="133">L229</f>
        <v>-691500</v>
      </c>
      <c r="M228" s="44">
        <f t="shared" si="133"/>
        <v>5989592</v>
      </c>
      <c r="N228" s="44">
        <f t="shared" si="132"/>
        <v>6239573</v>
      </c>
      <c r="O228" s="216">
        <f t="shared" ref="O228:P230" si="134">O229</f>
        <v>377020</v>
      </c>
      <c r="P228" s="44">
        <f t="shared" si="134"/>
        <v>6616593</v>
      </c>
    </row>
    <row r="229" spans="2:16" ht="15.75" x14ac:dyDescent="0.25">
      <c r="B229" s="156" t="s">
        <v>28</v>
      </c>
      <c r="C229" s="117">
        <v>804</v>
      </c>
      <c r="D229" s="57" t="s">
        <v>63</v>
      </c>
      <c r="E229" s="57" t="s">
        <v>14</v>
      </c>
      <c r="F229" s="107">
        <v>99</v>
      </c>
      <c r="G229" s="55"/>
      <c r="H229" s="43">
        <f t="shared" si="131"/>
        <v>0</v>
      </c>
      <c r="I229" s="213">
        <f t="shared" si="131"/>
        <v>0</v>
      </c>
      <c r="J229" s="43"/>
      <c r="K229" s="43">
        <f t="shared" si="132"/>
        <v>6681092</v>
      </c>
      <c r="L229" s="213">
        <f t="shared" si="133"/>
        <v>-691500</v>
      </c>
      <c r="M229" s="43">
        <f t="shared" si="133"/>
        <v>5989592</v>
      </c>
      <c r="N229" s="43">
        <f t="shared" si="132"/>
        <v>6239573</v>
      </c>
      <c r="O229" s="213">
        <f t="shared" si="134"/>
        <v>377020</v>
      </c>
      <c r="P229" s="43">
        <f t="shared" si="134"/>
        <v>6616593</v>
      </c>
    </row>
    <row r="230" spans="2:16" ht="15.75" x14ac:dyDescent="0.25">
      <c r="B230" s="156" t="s">
        <v>236</v>
      </c>
      <c r="C230" s="117">
        <v>804</v>
      </c>
      <c r="D230" s="57" t="s">
        <v>63</v>
      </c>
      <c r="E230" s="57" t="s">
        <v>14</v>
      </c>
      <c r="F230" s="108" t="s">
        <v>87</v>
      </c>
      <c r="G230" s="55"/>
      <c r="H230" s="43">
        <f t="shared" si="131"/>
        <v>0</v>
      </c>
      <c r="I230" s="213">
        <f t="shared" si="131"/>
        <v>0</v>
      </c>
      <c r="J230" s="43"/>
      <c r="K230" s="43">
        <f t="shared" si="132"/>
        <v>6681092</v>
      </c>
      <c r="L230" s="213">
        <f t="shared" si="133"/>
        <v>-691500</v>
      </c>
      <c r="M230" s="43">
        <f t="shared" si="133"/>
        <v>5989592</v>
      </c>
      <c r="N230" s="43">
        <f t="shared" si="132"/>
        <v>6239573</v>
      </c>
      <c r="O230" s="213">
        <f t="shared" si="134"/>
        <v>377020</v>
      </c>
      <c r="P230" s="43">
        <f t="shared" si="134"/>
        <v>6616593</v>
      </c>
    </row>
    <row r="231" spans="2:16" ht="54" customHeight="1" x14ac:dyDescent="0.25">
      <c r="B231" s="156" t="s">
        <v>237</v>
      </c>
      <c r="C231" s="117">
        <v>804</v>
      </c>
      <c r="D231" s="57" t="s">
        <v>63</v>
      </c>
      <c r="E231" s="57" t="s">
        <v>14</v>
      </c>
      <c r="F231" s="108" t="s">
        <v>2322</v>
      </c>
      <c r="G231" s="55">
        <v>800</v>
      </c>
      <c r="H231" s="43">
        <v>0</v>
      </c>
      <c r="I231" s="213"/>
      <c r="J231" s="43"/>
      <c r="K231" s="43">
        <v>6681092</v>
      </c>
      <c r="L231" s="213">
        <v>-691500</v>
      </c>
      <c r="M231" s="43">
        <f>K231+L231</f>
        <v>5989592</v>
      </c>
      <c r="N231" s="43">
        <v>6239573</v>
      </c>
      <c r="O231" s="213">
        <f>-192980+570000</f>
        <v>377020</v>
      </c>
      <c r="P231" s="43">
        <f>N231+O231</f>
        <v>6616593</v>
      </c>
    </row>
    <row r="232" spans="2:16" ht="15.75" x14ac:dyDescent="0.25">
      <c r="B232" s="158" t="s">
        <v>238</v>
      </c>
      <c r="C232" s="117">
        <v>804</v>
      </c>
      <c r="D232" s="73" t="s">
        <v>63</v>
      </c>
      <c r="E232" s="73" t="s">
        <v>15</v>
      </c>
      <c r="F232" s="55"/>
      <c r="G232" s="55"/>
      <c r="H232" s="44">
        <f>H233</f>
        <v>122000</v>
      </c>
      <c r="I232" s="216">
        <f t="shared" ref="I232:J234" si="135">I233</f>
        <v>0</v>
      </c>
      <c r="J232" s="44">
        <f t="shared" si="135"/>
        <v>122000</v>
      </c>
      <c r="K232" s="44">
        <f t="shared" ref="K232:N234" si="136">K233</f>
        <v>126800</v>
      </c>
      <c r="L232" s="216">
        <f t="shared" ref="L232:M234" si="137">L233</f>
        <v>0</v>
      </c>
      <c r="M232" s="44">
        <f t="shared" si="137"/>
        <v>126800</v>
      </c>
      <c r="N232" s="44">
        <f t="shared" si="136"/>
        <v>132300</v>
      </c>
      <c r="O232" s="216">
        <f t="shared" ref="O232:P234" si="138">O233</f>
        <v>0</v>
      </c>
      <c r="P232" s="44">
        <f t="shared" si="138"/>
        <v>132300</v>
      </c>
    </row>
    <row r="233" spans="2:16" ht="25.5" customHeight="1" x14ac:dyDescent="0.25">
      <c r="B233" s="156" t="s">
        <v>28</v>
      </c>
      <c r="C233" s="117">
        <v>804</v>
      </c>
      <c r="D233" s="57" t="s">
        <v>63</v>
      </c>
      <c r="E233" s="57" t="s">
        <v>15</v>
      </c>
      <c r="F233" s="107">
        <v>99</v>
      </c>
      <c r="G233" s="55"/>
      <c r="H233" s="43">
        <f>H234</f>
        <v>122000</v>
      </c>
      <c r="I233" s="213">
        <f t="shared" si="135"/>
        <v>0</v>
      </c>
      <c r="J233" s="43">
        <f t="shared" si="135"/>
        <v>122000</v>
      </c>
      <c r="K233" s="43">
        <f t="shared" si="136"/>
        <v>126800</v>
      </c>
      <c r="L233" s="213">
        <f t="shared" si="137"/>
        <v>0</v>
      </c>
      <c r="M233" s="43">
        <f t="shared" si="137"/>
        <v>126800</v>
      </c>
      <c r="N233" s="43">
        <f t="shared" si="136"/>
        <v>132300</v>
      </c>
      <c r="O233" s="213">
        <f t="shared" si="138"/>
        <v>0</v>
      </c>
      <c r="P233" s="43">
        <f t="shared" si="138"/>
        <v>132300</v>
      </c>
    </row>
    <row r="234" spans="2:16" ht="15.75" x14ac:dyDescent="0.25">
      <c r="B234" s="156" t="s">
        <v>236</v>
      </c>
      <c r="C234" s="117">
        <v>804</v>
      </c>
      <c r="D234" s="57" t="s">
        <v>63</v>
      </c>
      <c r="E234" s="57" t="s">
        <v>15</v>
      </c>
      <c r="F234" s="108" t="s">
        <v>87</v>
      </c>
      <c r="G234" s="55"/>
      <c r="H234" s="43">
        <f>H235</f>
        <v>122000</v>
      </c>
      <c r="I234" s="213">
        <f t="shared" si="135"/>
        <v>0</v>
      </c>
      <c r="J234" s="43">
        <f t="shared" si="135"/>
        <v>122000</v>
      </c>
      <c r="K234" s="43">
        <f t="shared" si="136"/>
        <v>126800</v>
      </c>
      <c r="L234" s="213">
        <f t="shared" si="137"/>
        <v>0</v>
      </c>
      <c r="M234" s="43">
        <f t="shared" si="137"/>
        <v>126800</v>
      </c>
      <c r="N234" s="43">
        <f t="shared" si="136"/>
        <v>132300</v>
      </c>
      <c r="O234" s="213">
        <f t="shared" si="138"/>
        <v>0</v>
      </c>
      <c r="P234" s="43">
        <f t="shared" si="138"/>
        <v>132300</v>
      </c>
    </row>
    <row r="235" spans="2:16" ht="32.25" customHeight="1" x14ac:dyDescent="0.25">
      <c r="B235" s="156" t="s">
        <v>239</v>
      </c>
      <c r="C235" s="117">
        <v>804</v>
      </c>
      <c r="D235" s="57" t="s">
        <v>63</v>
      </c>
      <c r="E235" s="57" t="s">
        <v>15</v>
      </c>
      <c r="F235" s="108" t="s">
        <v>2323</v>
      </c>
      <c r="G235" s="55">
        <v>800</v>
      </c>
      <c r="H235" s="43">
        <v>122000</v>
      </c>
      <c r="I235" s="213"/>
      <c r="J235" s="43">
        <f>H235+I235</f>
        <v>122000</v>
      </c>
      <c r="K235" s="43">
        <v>126800</v>
      </c>
      <c r="L235" s="213"/>
      <c r="M235" s="43">
        <f>K235+L235</f>
        <v>126800</v>
      </c>
      <c r="N235" s="43">
        <v>132300</v>
      </c>
      <c r="O235" s="213"/>
      <c r="P235" s="43">
        <f>N235+O235</f>
        <v>132300</v>
      </c>
    </row>
    <row r="236" spans="2:16" ht="27.75" customHeight="1" x14ac:dyDescent="0.25">
      <c r="B236" s="158" t="s">
        <v>155</v>
      </c>
      <c r="C236" s="117">
        <v>804</v>
      </c>
      <c r="D236" s="73" t="s">
        <v>63</v>
      </c>
      <c r="E236" s="73" t="s">
        <v>156</v>
      </c>
      <c r="F236" s="55"/>
      <c r="G236" s="55"/>
      <c r="H236" s="44">
        <f t="shared" ref="H236:J237" si="139">H237</f>
        <v>48397</v>
      </c>
      <c r="I236" s="216">
        <f t="shared" si="139"/>
        <v>0</v>
      </c>
      <c r="J236" s="44">
        <f t="shared" si="139"/>
        <v>48397</v>
      </c>
      <c r="K236" s="44">
        <f t="shared" ref="K236:N237" si="140">K237</f>
        <v>48397</v>
      </c>
      <c r="L236" s="216">
        <f>L237</f>
        <v>0</v>
      </c>
      <c r="M236" s="44">
        <f>M237</f>
        <v>48397</v>
      </c>
      <c r="N236" s="44">
        <f t="shared" si="140"/>
        <v>48397</v>
      </c>
      <c r="O236" s="216">
        <f>O237</f>
        <v>0</v>
      </c>
      <c r="P236" s="44">
        <f>P237</f>
        <v>48397</v>
      </c>
    </row>
    <row r="237" spans="2:16" ht="41.25" customHeight="1" x14ac:dyDescent="0.25">
      <c r="B237" s="162" t="s">
        <v>157</v>
      </c>
      <c r="C237" s="117">
        <v>804</v>
      </c>
      <c r="D237" s="57" t="s">
        <v>63</v>
      </c>
      <c r="E237" s="57" t="s">
        <v>156</v>
      </c>
      <c r="F237" s="107">
        <v>14</v>
      </c>
      <c r="G237" s="55"/>
      <c r="H237" s="43">
        <f t="shared" si="139"/>
        <v>48397</v>
      </c>
      <c r="I237" s="213">
        <f t="shared" si="139"/>
        <v>0</v>
      </c>
      <c r="J237" s="43">
        <f t="shared" si="139"/>
        <v>48397</v>
      </c>
      <c r="K237" s="43">
        <f t="shared" si="140"/>
        <v>48397</v>
      </c>
      <c r="L237" s="213">
        <f>L238</f>
        <v>0</v>
      </c>
      <c r="M237" s="43">
        <f>M238</f>
        <v>48397</v>
      </c>
      <c r="N237" s="43">
        <f t="shared" si="140"/>
        <v>48397</v>
      </c>
      <c r="O237" s="213">
        <f>O238</f>
        <v>0</v>
      </c>
      <c r="P237" s="43">
        <f>P238</f>
        <v>48397</v>
      </c>
    </row>
    <row r="238" spans="2:16" ht="30" customHeight="1" x14ac:dyDescent="0.25">
      <c r="B238" s="156" t="s">
        <v>158</v>
      </c>
      <c r="C238" s="117">
        <v>804</v>
      </c>
      <c r="D238" s="57" t="s">
        <v>63</v>
      </c>
      <c r="E238" s="57" t="s">
        <v>156</v>
      </c>
      <c r="F238" s="108" t="s">
        <v>159</v>
      </c>
      <c r="G238" s="55"/>
      <c r="H238" s="43">
        <f t="shared" ref="H238:P238" si="141">H239+H241</f>
        <v>48397</v>
      </c>
      <c r="I238" s="213">
        <f t="shared" si="141"/>
        <v>0</v>
      </c>
      <c r="J238" s="43">
        <f t="shared" si="141"/>
        <v>48397</v>
      </c>
      <c r="K238" s="43">
        <f t="shared" si="141"/>
        <v>48397</v>
      </c>
      <c r="L238" s="213">
        <f t="shared" si="141"/>
        <v>0</v>
      </c>
      <c r="M238" s="43">
        <f t="shared" si="141"/>
        <v>48397</v>
      </c>
      <c r="N238" s="43">
        <f t="shared" si="141"/>
        <v>48397</v>
      </c>
      <c r="O238" s="213">
        <f t="shared" si="141"/>
        <v>0</v>
      </c>
      <c r="P238" s="43">
        <f t="shared" si="141"/>
        <v>48397</v>
      </c>
    </row>
    <row r="239" spans="2:16" ht="54" customHeight="1" x14ac:dyDescent="0.25">
      <c r="B239" s="157" t="s">
        <v>240</v>
      </c>
      <c r="C239" s="117">
        <v>804</v>
      </c>
      <c r="D239" s="57" t="s">
        <v>63</v>
      </c>
      <c r="E239" s="57" t="s">
        <v>156</v>
      </c>
      <c r="F239" s="108" t="s">
        <v>241</v>
      </c>
      <c r="G239" s="55"/>
      <c r="H239" s="43">
        <f t="shared" ref="H239:P239" si="142">H240</f>
        <v>8697</v>
      </c>
      <c r="I239" s="213">
        <f t="shared" si="142"/>
        <v>0</v>
      </c>
      <c r="J239" s="43">
        <f t="shared" si="142"/>
        <v>8697</v>
      </c>
      <c r="K239" s="43">
        <f t="shared" si="142"/>
        <v>8697</v>
      </c>
      <c r="L239" s="213">
        <f t="shared" si="142"/>
        <v>0</v>
      </c>
      <c r="M239" s="43">
        <f t="shared" si="142"/>
        <v>8697</v>
      </c>
      <c r="N239" s="43">
        <f t="shared" si="142"/>
        <v>8697</v>
      </c>
      <c r="O239" s="213">
        <f t="shared" si="142"/>
        <v>0</v>
      </c>
      <c r="P239" s="43">
        <f t="shared" si="142"/>
        <v>8697</v>
      </c>
    </row>
    <row r="240" spans="2:16" ht="66.75" customHeight="1" x14ac:dyDescent="0.25">
      <c r="B240" s="162" t="s">
        <v>242</v>
      </c>
      <c r="C240" s="117">
        <v>804</v>
      </c>
      <c r="D240" s="57" t="s">
        <v>63</v>
      </c>
      <c r="E240" s="57" t="s">
        <v>156</v>
      </c>
      <c r="F240" s="108" t="s">
        <v>243</v>
      </c>
      <c r="G240" s="55">
        <v>200</v>
      </c>
      <c r="H240" s="43">
        <v>8697</v>
      </c>
      <c r="I240" s="213"/>
      <c r="J240" s="43">
        <f>H240+I240</f>
        <v>8697</v>
      </c>
      <c r="K240" s="43">
        <v>8697</v>
      </c>
      <c r="L240" s="213"/>
      <c r="M240" s="43">
        <f>K240+L240</f>
        <v>8697</v>
      </c>
      <c r="N240" s="43">
        <v>8697</v>
      </c>
      <c r="O240" s="213"/>
      <c r="P240" s="43">
        <f>N240+O240</f>
        <v>8697</v>
      </c>
    </row>
    <row r="241" spans="2:16" ht="42.75" customHeight="1" x14ac:dyDescent="0.25">
      <c r="B241" s="162" t="s">
        <v>244</v>
      </c>
      <c r="C241" s="117">
        <v>804</v>
      </c>
      <c r="D241" s="57" t="s">
        <v>63</v>
      </c>
      <c r="E241" s="57" t="s">
        <v>156</v>
      </c>
      <c r="F241" s="108" t="s">
        <v>245</v>
      </c>
      <c r="G241" s="55"/>
      <c r="H241" s="43">
        <f t="shared" ref="H241:P241" si="143">H242</f>
        <v>39700</v>
      </c>
      <c r="I241" s="213">
        <f t="shared" si="143"/>
        <v>0</v>
      </c>
      <c r="J241" s="43">
        <f t="shared" si="143"/>
        <v>39700</v>
      </c>
      <c r="K241" s="43">
        <f t="shared" si="143"/>
        <v>39700</v>
      </c>
      <c r="L241" s="213">
        <f t="shared" si="143"/>
        <v>0</v>
      </c>
      <c r="M241" s="43">
        <f t="shared" si="143"/>
        <v>39700</v>
      </c>
      <c r="N241" s="43">
        <f t="shared" si="143"/>
        <v>39700</v>
      </c>
      <c r="O241" s="213">
        <f t="shared" si="143"/>
        <v>0</v>
      </c>
      <c r="P241" s="43">
        <f t="shared" si="143"/>
        <v>39700</v>
      </c>
    </row>
    <row r="242" spans="2:16" ht="69.75" customHeight="1" x14ac:dyDescent="0.25">
      <c r="B242" s="162" t="s">
        <v>246</v>
      </c>
      <c r="C242" s="117">
        <v>804</v>
      </c>
      <c r="D242" s="57" t="s">
        <v>63</v>
      </c>
      <c r="E242" s="57" t="s">
        <v>156</v>
      </c>
      <c r="F242" s="108" t="s">
        <v>247</v>
      </c>
      <c r="G242" s="55">
        <v>200</v>
      </c>
      <c r="H242" s="43">
        <v>39700</v>
      </c>
      <c r="I242" s="213"/>
      <c r="J242" s="43">
        <f>H242+I242</f>
        <v>39700</v>
      </c>
      <c r="K242" s="43">
        <v>39700</v>
      </c>
      <c r="L242" s="213"/>
      <c r="M242" s="43">
        <f>K242+L242</f>
        <v>39700</v>
      </c>
      <c r="N242" s="43">
        <v>39700</v>
      </c>
      <c r="O242" s="213"/>
      <c r="P242" s="43">
        <f>N242+O242</f>
        <v>39700</v>
      </c>
    </row>
    <row r="243" spans="2:16" ht="15.75" hidden="1" x14ac:dyDescent="0.25">
      <c r="B243" s="158" t="s">
        <v>248</v>
      </c>
      <c r="C243" s="17" t="s">
        <v>222</v>
      </c>
      <c r="D243" s="20" t="s">
        <v>249</v>
      </c>
      <c r="E243" s="19"/>
      <c r="F243" s="19"/>
      <c r="G243" s="19"/>
      <c r="H243" s="8">
        <f>H244</f>
        <v>0</v>
      </c>
      <c r="I243" s="211">
        <f t="shared" ref="I243:J246" si="144">I244</f>
        <v>0</v>
      </c>
      <c r="J243" s="8">
        <f t="shared" si="144"/>
        <v>0</v>
      </c>
      <c r="K243" s="8">
        <f t="shared" ref="K243:N246" si="145">K244</f>
        <v>0</v>
      </c>
      <c r="L243" s="211">
        <f t="shared" ref="L243:M246" si="146">L244</f>
        <v>0</v>
      </c>
      <c r="M243" s="8">
        <f t="shared" si="146"/>
        <v>0</v>
      </c>
      <c r="N243" s="8">
        <f t="shared" si="145"/>
        <v>0</v>
      </c>
      <c r="O243" s="211">
        <f t="shared" ref="O243:P246" si="147">O244</f>
        <v>0</v>
      </c>
      <c r="P243" s="8">
        <f t="shared" si="147"/>
        <v>0</v>
      </c>
    </row>
    <row r="244" spans="2:16" ht="15.75" hidden="1" x14ac:dyDescent="0.25">
      <c r="B244" s="158" t="s">
        <v>250</v>
      </c>
      <c r="C244" s="17" t="s">
        <v>222</v>
      </c>
      <c r="D244" s="20" t="s">
        <v>249</v>
      </c>
      <c r="E244" s="20" t="s">
        <v>251</v>
      </c>
      <c r="F244" s="21"/>
      <c r="G244" s="23"/>
      <c r="H244" s="8">
        <f>H245</f>
        <v>0</v>
      </c>
      <c r="I244" s="211">
        <f t="shared" si="144"/>
        <v>0</v>
      </c>
      <c r="J244" s="8">
        <f t="shared" si="144"/>
        <v>0</v>
      </c>
      <c r="K244" s="8">
        <f t="shared" si="145"/>
        <v>0</v>
      </c>
      <c r="L244" s="211">
        <f t="shared" si="146"/>
        <v>0</v>
      </c>
      <c r="M244" s="8">
        <f t="shared" si="146"/>
        <v>0</v>
      </c>
      <c r="N244" s="8">
        <f t="shared" si="145"/>
        <v>0</v>
      </c>
      <c r="O244" s="211">
        <f t="shared" si="147"/>
        <v>0</v>
      </c>
      <c r="P244" s="8">
        <f t="shared" si="147"/>
        <v>0</v>
      </c>
    </row>
    <row r="245" spans="2:16" ht="15.75" hidden="1" x14ac:dyDescent="0.25">
      <c r="B245" s="156" t="s">
        <v>28</v>
      </c>
      <c r="C245" s="19">
        <v>804</v>
      </c>
      <c r="D245" s="24" t="s">
        <v>15</v>
      </c>
      <c r="E245" s="24" t="s">
        <v>59</v>
      </c>
      <c r="F245" s="90">
        <v>99</v>
      </c>
      <c r="G245" s="58"/>
      <c r="H245" s="9">
        <f>H246</f>
        <v>0</v>
      </c>
      <c r="I245" s="217">
        <f t="shared" si="144"/>
        <v>0</v>
      </c>
      <c r="J245" s="9">
        <f t="shared" si="144"/>
        <v>0</v>
      </c>
      <c r="K245" s="9">
        <f t="shared" si="145"/>
        <v>0</v>
      </c>
      <c r="L245" s="217">
        <f t="shared" si="146"/>
        <v>0</v>
      </c>
      <c r="M245" s="9">
        <f t="shared" si="146"/>
        <v>0</v>
      </c>
      <c r="N245" s="9">
        <f t="shared" si="145"/>
        <v>0</v>
      </c>
      <c r="O245" s="217">
        <f t="shared" si="147"/>
        <v>0</v>
      </c>
      <c r="P245" s="9">
        <f t="shared" si="147"/>
        <v>0</v>
      </c>
    </row>
    <row r="246" spans="2:16" ht="15.75" hidden="1" x14ac:dyDescent="0.25">
      <c r="B246" s="156" t="s">
        <v>236</v>
      </c>
      <c r="C246" s="19">
        <v>804</v>
      </c>
      <c r="D246" s="24" t="s">
        <v>15</v>
      </c>
      <c r="E246" s="24" t="s">
        <v>59</v>
      </c>
      <c r="F246" s="91" t="s">
        <v>87</v>
      </c>
      <c r="G246" s="21"/>
      <c r="H246" s="43">
        <f>H247</f>
        <v>0</v>
      </c>
      <c r="I246" s="213">
        <f t="shared" si="144"/>
        <v>0</v>
      </c>
      <c r="J246" s="43">
        <f t="shared" si="144"/>
        <v>0</v>
      </c>
      <c r="K246" s="43">
        <f t="shared" si="145"/>
        <v>0</v>
      </c>
      <c r="L246" s="213">
        <f t="shared" si="146"/>
        <v>0</v>
      </c>
      <c r="M246" s="43">
        <f t="shared" si="146"/>
        <v>0</v>
      </c>
      <c r="N246" s="43">
        <f t="shared" si="145"/>
        <v>0</v>
      </c>
      <c r="O246" s="213">
        <f t="shared" si="147"/>
        <v>0</v>
      </c>
      <c r="P246" s="43">
        <f t="shared" si="147"/>
        <v>0</v>
      </c>
    </row>
    <row r="247" spans="2:16" ht="60" hidden="1" x14ac:dyDescent="0.25">
      <c r="B247" s="156" t="s">
        <v>252</v>
      </c>
      <c r="C247" s="19">
        <v>804</v>
      </c>
      <c r="D247" s="24" t="s">
        <v>15</v>
      </c>
      <c r="E247" s="24" t="s">
        <v>59</v>
      </c>
      <c r="F247" s="91" t="s">
        <v>253</v>
      </c>
      <c r="G247" s="21">
        <v>800</v>
      </c>
      <c r="H247" s="43"/>
      <c r="I247" s="213"/>
      <c r="J247" s="43"/>
      <c r="K247" s="43"/>
      <c r="L247" s="213"/>
      <c r="M247" s="43"/>
      <c r="N247" s="43"/>
      <c r="O247" s="213"/>
      <c r="P247" s="43"/>
    </row>
    <row r="248" spans="2:16" ht="15.75" x14ac:dyDescent="0.25">
      <c r="B248" s="158" t="s">
        <v>47</v>
      </c>
      <c r="C248" s="17" t="s">
        <v>222</v>
      </c>
      <c r="D248" s="20" t="s">
        <v>254</v>
      </c>
      <c r="E248" s="19"/>
      <c r="F248" s="19"/>
      <c r="G248" s="19"/>
      <c r="H248" s="4">
        <f>H249</f>
        <v>111</v>
      </c>
      <c r="I248" s="219">
        <f t="shared" ref="I248:J252" si="148">I249</f>
        <v>0</v>
      </c>
      <c r="J248" s="4">
        <f t="shared" si="148"/>
        <v>111</v>
      </c>
      <c r="K248" s="4">
        <f t="shared" ref="K248:N252" si="149">K249</f>
        <v>111</v>
      </c>
      <c r="L248" s="219">
        <f t="shared" ref="L248:M252" si="150">L249</f>
        <v>0</v>
      </c>
      <c r="M248" s="4">
        <f t="shared" si="150"/>
        <v>111</v>
      </c>
      <c r="N248" s="4">
        <f t="shared" si="149"/>
        <v>111</v>
      </c>
      <c r="O248" s="219">
        <f t="shared" ref="O248:P252" si="151">O249</f>
        <v>0</v>
      </c>
      <c r="P248" s="4">
        <f t="shared" si="151"/>
        <v>111</v>
      </c>
    </row>
    <row r="249" spans="2:16" s="13" customFormat="1" ht="29.25" x14ac:dyDescent="0.25">
      <c r="B249" s="158" t="s">
        <v>49</v>
      </c>
      <c r="C249" s="17" t="s">
        <v>222</v>
      </c>
      <c r="D249" s="34" t="s">
        <v>48</v>
      </c>
      <c r="E249" s="19" t="s">
        <v>12</v>
      </c>
      <c r="F249" s="19"/>
      <c r="G249" s="16"/>
      <c r="H249" s="8">
        <f>H250</f>
        <v>111</v>
      </c>
      <c r="I249" s="211">
        <f t="shared" si="148"/>
        <v>0</v>
      </c>
      <c r="J249" s="8">
        <f t="shared" si="148"/>
        <v>111</v>
      </c>
      <c r="K249" s="8">
        <f t="shared" si="149"/>
        <v>111</v>
      </c>
      <c r="L249" s="211">
        <f t="shared" si="150"/>
        <v>0</v>
      </c>
      <c r="M249" s="8">
        <f t="shared" si="150"/>
        <v>111</v>
      </c>
      <c r="N249" s="8">
        <f t="shared" si="149"/>
        <v>111</v>
      </c>
      <c r="O249" s="211">
        <f t="shared" si="151"/>
        <v>0</v>
      </c>
      <c r="P249" s="8">
        <f t="shared" si="151"/>
        <v>111</v>
      </c>
    </row>
    <row r="250" spans="2:16" s="13" customFormat="1" ht="41.25" customHeight="1" x14ac:dyDescent="0.25">
      <c r="B250" s="156" t="s">
        <v>50</v>
      </c>
      <c r="C250" s="17" t="s">
        <v>222</v>
      </c>
      <c r="D250" s="61" t="s">
        <v>48</v>
      </c>
      <c r="E250" s="22" t="s">
        <v>15</v>
      </c>
      <c r="F250" s="89" t="s">
        <v>51</v>
      </c>
      <c r="G250" s="16"/>
      <c r="H250" s="9">
        <f>H251</f>
        <v>111</v>
      </c>
      <c r="I250" s="217">
        <f t="shared" si="148"/>
        <v>0</v>
      </c>
      <c r="J250" s="9">
        <f t="shared" si="148"/>
        <v>111</v>
      </c>
      <c r="K250" s="9">
        <f t="shared" si="149"/>
        <v>111</v>
      </c>
      <c r="L250" s="217">
        <f t="shared" si="150"/>
        <v>0</v>
      </c>
      <c r="M250" s="9">
        <f t="shared" si="150"/>
        <v>111</v>
      </c>
      <c r="N250" s="9">
        <f t="shared" si="149"/>
        <v>111</v>
      </c>
      <c r="O250" s="217">
        <f t="shared" si="151"/>
        <v>0</v>
      </c>
      <c r="P250" s="9">
        <f t="shared" si="151"/>
        <v>111</v>
      </c>
    </row>
    <row r="251" spans="2:16" s="13" customFormat="1" ht="42" customHeight="1" x14ac:dyDescent="0.25">
      <c r="B251" s="156" t="s">
        <v>205</v>
      </c>
      <c r="C251" s="17" t="s">
        <v>222</v>
      </c>
      <c r="D251" s="61" t="s">
        <v>48</v>
      </c>
      <c r="E251" s="22" t="s">
        <v>15</v>
      </c>
      <c r="F251" s="89" t="s">
        <v>53</v>
      </c>
      <c r="G251" s="16"/>
      <c r="H251" s="9">
        <f>H252</f>
        <v>111</v>
      </c>
      <c r="I251" s="217">
        <f t="shared" si="148"/>
        <v>0</v>
      </c>
      <c r="J251" s="9">
        <f t="shared" si="148"/>
        <v>111</v>
      </c>
      <c r="K251" s="9">
        <f t="shared" si="149"/>
        <v>111</v>
      </c>
      <c r="L251" s="217">
        <f t="shared" si="150"/>
        <v>0</v>
      </c>
      <c r="M251" s="9">
        <f t="shared" si="150"/>
        <v>111</v>
      </c>
      <c r="N251" s="9">
        <f t="shared" si="149"/>
        <v>111</v>
      </c>
      <c r="O251" s="217">
        <f t="shared" si="151"/>
        <v>0</v>
      </c>
      <c r="P251" s="9">
        <f t="shared" si="151"/>
        <v>111</v>
      </c>
    </row>
    <row r="252" spans="2:16" s="13" customFormat="1" ht="26.25" customHeight="1" x14ac:dyDescent="0.25">
      <c r="B252" s="156" t="s">
        <v>54</v>
      </c>
      <c r="C252" s="17" t="s">
        <v>222</v>
      </c>
      <c r="D252" s="61" t="s">
        <v>48</v>
      </c>
      <c r="E252" s="61" t="s">
        <v>15</v>
      </c>
      <c r="F252" s="93" t="s">
        <v>55</v>
      </c>
      <c r="G252" s="58"/>
      <c r="H252" s="9">
        <f>H253</f>
        <v>111</v>
      </c>
      <c r="I252" s="217">
        <f t="shared" si="148"/>
        <v>0</v>
      </c>
      <c r="J252" s="9">
        <f t="shared" si="148"/>
        <v>111</v>
      </c>
      <c r="K252" s="9">
        <f t="shared" si="149"/>
        <v>111</v>
      </c>
      <c r="L252" s="217">
        <f t="shared" si="150"/>
        <v>0</v>
      </c>
      <c r="M252" s="9">
        <f t="shared" si="150"/>
        <v>111</v>
      </c>
      <c r="N252" s="9">
        <f t="shared" si="149"/>
        <v>111</v>
      </c>
      <c r="O252" s="217">
        <f t="shared" si="151"/>
        <v>0</v>
      </c>
      <c r="P252" s="9">
        <f t="shared" si="151"/>
        <v>111</v>
      </c>
    </row>
    <row r="253" spans="2:16" s="12" customFormat="1" ht="96" customHeight="1" x14ac:dyDescent="0.25">
      <c r="B253" s="156" t="s">
        <v>2321</v>
      </c>
      <c r="C253" s="17" t="s">
        <v>222</v>
      </c>
      <c r="D253" s="61" t="s">
        <v>48</v>
      </c>
      <c r="E253" s="61" t="s">
        <v>15</v>
      </c>
      <c r="F253" s="93" t="s">
        <v>56</v>
      </c>
      <c r="G253" s="59" t="s">
        <v>20</v>
      </c>
      <c r="H253" s="43">
        <v>111</v>
      </c>
      <c r="I253" s="213"/>
      <c r="J253" s="43">
        <f>H253+I253</f>
        <v>111</v>
      </c>
      <c r="K253" s="43">
        <v>111</v>
      </c>
      <c r="L253" s="213"/>
      <c r="M253" s="43">
        <f>K253+L253</f>
        <v>111</v>
      </c>
      <c r="N253" s="43">
        <v>111</v>
      </c>
      <c r="O253" s="213"/>
      <c r="P253" s="43">
        <f>N253+O253</f>
        <v>111</v>
      </c>
    </row>
    <row r="254" spans="2:16" ht="29.25" x14ac:dyDescent="0.25">
      <c r="B254" s="158" t="s">
        <v>255</v>
      </c>
      <c r="C254" s="17" t="s">
        <v>222</v>
      </c>
      <c r="D254" s="19">
        <v>13</v>
      </c>
      <c r="E254" s="18"/>
      <c r="F254" s="19"/>
      <c r="G254" s="29"/>
      <c r="H254" s="8">
        <f t="shared" ref="H254:P254" si="152">H255</f>
        <v>2126724</v>
      </c>
      <c r="I254" s="211">
        <f t="shared" si="152"/>
        <v>0</v>
      </c>
      <c r="J254" s="8">
        <f t="shared" si="152"/>
        <v>2126724</v>
      </c>
      <c r="K254" s="8">
        <f t="shared" si="152"/>
        <v>2401678</v>
      </c>
      <c r="L254" s="211">
        <f t="shared" si="152"/>
        <v>0</v>
      </c>
      <c r="M254" s="8">
        <f t="shared" si="152"/>
        <v>2401678</v>
      </c>
      <c r="N254" s="8">
        <f t="shared" si="152"/>
        <v>2847527</v>
      </c>
      <c r="O254" s="211">
        <f t="shared" si="152"/>
        <v>0</v>
      </c>
      <c r="P254" s="8">
        <f t="shared" si="152"/>
        <v>2847527</v>
      </c>
    </row>
    <row r="255" spans="2:16" ht="29.25" x14ac:dyDescent="0.25">
      <c r="B255" s="158" t="s">
        <v>256</v>
      </c>
      <c r="C255" s="17" t="s">
        <v>222</v>
      </c>
      <c r="D255" s="19">
        <v>13</v>
      </c>
      <c r="E255" s="18">
        <v>1</v>
      </c>
      <c r="F255" s="19"/>
      <c r="G255" s="29"/>
      <c r="H255" s="8">
        <f t="shared" ref="H255:P255" si="153">H257</f>
        <v>2126724</v>
      </c>
      <c r="I255" s="211">
        <f t="shared" si="153"/>
        <v>0</v>
      </c>
      <c r="J255" s="8">
        <f t="shared" si="153"/>
        <v>2126724</v>
      </c>
      <c r="K255" s="8">
        <f t="shared" si="153"/>
        <v>2401678</v>
      </c>
      <c r="L255" s="211">
        <f t="shared" si="153"/>
        <v>0</v>
      </c>
      <c r="M255" s="8">
        <f t="shared" si="153"/>
        <v>2401678</v>
      </c>
      <c r="N255" s="8">
        <f t="shared" si="153"/>
        <v>2847527</v>
      </c>
      <c r="O255" s="211">
        <f t="shared" si="153"/>
        <v>0</v>
      </c>
      <c r="P255" s="8">
        <f t="shared" si="153"/>
        <v>2847527</v>
      </c>
    </row>
    <row r="256" spans="2:16" ht="15.75" x14ac:dyDescent="0.25">
      <c r="B256" s="156" t="s">
        <v>28</v>
      </c>
      <c r="C256" s="17" t="s">
        <v>222</v>
      </c>
      <c r="D256" s="21">
        <v>13</v>
      </c>
      <c r="E256" s="22" t="s">
        <v>257</v>
      </c>
      <c r="F256" s="88">
        <v>99</v>
      </c>
      <c r="G256" s="29"/>
      <c r="H256" s="9">
        <f t="shared" ref="H256:J257" si="154">H257</f>
        <v>2126724</v>
      </c>
      <c r="I256" s="217">
        <f t="shared" si="154"/>
        <v>0</v>
      </c>
      <c r="J256" s="9">
        <f t="shared" si="154"/>
        <v>2126724</v>
      </c>
      <c r="K256" s="9">
        <f t="shared" ref="K256:N257" si="155">K257</f>
        <v>2401678</v>
      </c>
      <c r="L256" s="217">
        <f>L257</f>
        <v>0</v>
      </c>
      <c r="M256" s="9">
        <f>M257</f>
        <v>2401678</v>
      </c>
      <c r="N256" s="9">
        <f t="shared" si="155"/>
        <v>2847527</v>
      </c>
      <c r="O256" s="217">
        <f>O257</f>
        <v>0</v>
      </c>
      <c r="P256" s="9">
        <f>P257</f>
        <v>2847527</v>
      </c>
    </row>
    <row r="257" spans="2:16" ht="22.5" customHeight="1" x14ac:dyDescent="0.25">
      <c r="B257" s="156" t="s">
        <v>29</v>
      </c>
      <c r="C257" s="17" t="s">
        <v>222</v>
      </c>
      <c r="D257" s="21">
        <v>13</v>
      </c>
      <c r="E257" s="22" t="s">
        <v>257</v>
      </c>
      <c r="F257" s="89" t="s">
        <v>87</v>
      </c>
      <c r="G257" s="25"/>
      <c r="H257" s="9">
        <f t="shared" si="154"/>
        <v>2126724</v>
      </c>
      <c r="I257" s="217">
        <f t="shared" si="154"/>
        <v>0</v>
      </c>
      <c r="J257" s="9">
        <f t="shared" si="154"/>
        <v>2126724</v>
      </c>
      <c r="K257" s="9">
        <f t="shared" si="155"/>
        <v>2401678</v>
      </c>
      <c r="L257" s="217">
        <f>L258</f>
        <v>0</v>
      </c>
      <c r="M257" s="9">
        <f>M258</f>
        <v>2401678</v>
      </c>
      <c r="N257" s="9">
        <f t="shared" si="155"/>
        <v>2847527</v>
      </c>
      <c r="O257" s="217">
        <f>O258</f>
        <v>0</v>
      </c>
      <c r="P257" s="9">
        <f>P258</f>
        <v>2847527</v>
      </c>
    </row>
    <row r="258" spans="2:16" ht="81.75" customHeight="1" x14ac:dyDescent="0.25">
      <c r="B258" s="156" t="s">
        <v>258</v>
      </c>
      <c r="C258" s="17" t="s">
        <v>222</v>
      </c>
      <c r="D258" s="21">
        <v>13</v>
      </c>
      <c r="E258" s="22" t="s">
        <v>257</v>
      </c>
      <c r="F258" s="89" t="s">
        <v>259</v>
      </c>
      <c r="G258" s="25">
        <v>700</v>
      </c>
      <c r="H258" s="43">
        <v>2126724</v>
      </c>
      <c r="I258" s="213"/>
      <c r="J258" s="43">
        <f>H258+I258</f>
        <v>2126724</v>
      </c>
      <c r="K258" s="43">
        <v>2401678</v>
      </c>
      <c r="L258" s="213"/>
      <c r="M258" s="43">
        <f>K258+L258</f>
        <v>2401678</v>
      </c>
      <c r="N258" s="43">
        <v>2847527</v>
      </c>
      <c r="O258" s="213"/>
      <c r="P258" s="43">
        <f>N258+O258</f>
        <v>2847527</v>
      </c>
    </row>
    <row r="259" spans="2:16" ht="39.6" customHeight="1" x14ac:dyDescent="0.25">
      <c r="B259" s="158" t="s">
        <v>260</v>
      </c>
      <c r="C259" s="17" t="s">
        <v>222</v>
      </c>
      <c r="D259" s="19">
        <v>14</v>
      </c>
      <c r="E259" s="18"/>
      <c r="F259" s="19"/>
      <c r="G259" s="29"/>
      <c r="H259" s="8">
        <f t="shared" ref="H259:P259" si="156">H264+H260</f>
        <v>4212616</v>
      </c>
      <c r="I259" s="211">
        <f t="shared" si="156"/>
        <v>64690</v>
      </c>
      <c r="J259" s="8">
        <f t="shared" si="156"/>
        <v>4277306</v>
      </c>
      <c r="K259" s="8">
        <f t="shared" si="156"/>
        <v>3044419</v>
      </c>
      <c r="L259" s="211">
        <f t="shared" si="156"/>
        <v>0</v>
      </c>
      <c r="M259" s="8">
        <f t="shared" si="156"/>
        <v>3044419</v>
      </c>
      <c r="N259" s="8">
        <f t="shared" si="156"/>
        <v>2809030</v>
      </c>
      <c r="O259" s="211">
        <f t="shared" si="156"/>
        <v>0</v>
      </c>
      <c r="P259" s="8">
        <f t="shared" si="156"/>
        <v>2809030</v>
      </c>
    </row>
    <row r="260" spans="2:16" ht="42.75" customHeight="1" x14ac:dyDescent="0.25">
      <c r="B260" s="158" t="s">
        <v>261</v>
      </c>
      <c r="C260" s="17" t="s">
        <v>222</v>
      </c>
      <c r="D260" s="19">
        <v>14</v>
      </c>
      <c r="E260" s="20" t="s">
        <v>257</v>
      </c>
      <c r="F260" s="19"/>
      <c r="G260" s="29"/>
      <c r="H260" s="8">
        <f>H261</f>
        <v>3522083</v>
      </c>
      <c r="I260" s="211">
        <f t="shared" ref="I260:J262" si="157">I261</f>
        <v>64690</v>
      </c>
      <c r="J260" s="8">
        <f t="shared" si="157"/>
        <v>3586773</v>
      </c>
      <c r="K260" s="8">
        <f t="shared" ref="K260:N262" si="158">K261</f>
        <v>2353886</v>
      </c>
      <c r="L260" s="211">
        <f t="shared" ref="L260:M262" si="159">L261</f>
        <v>0</v>
      </c>
      <c r="M260" s="8">
        <f t="shared" si="159"/>
        <v>2353886</v>
      </c>
      <c r="N260" s="8">
        <f t="shared" si="158"/>
        <v>2118497</v>
      </c>
      <c r="O260" s="211">
        <f t="shared" ref="O260:P262" si="160">O261</f>
        <v>0</v>
      </c>
      <c r="P260" s="8">
        <f t="shared" si="160"/>
        <v>2118497</v>
      </c>
    </row>
    <row r="261" spans="2:16" ht="30.75" customHeight="1" x14ac:dyDescent="0.25">
      <c r="B261" s="156" t="s">
        <v>28</v>
      </c>
      <c r="C261" s="17" t="s">
        <v>222</v>
      </c>
      <c r="D261" s="21">
        <v>14</v>
      </c>
      <c r="E261" s="22" t="s">
        <v>257</v>
      </c>
      <c r="F261" s="88">
        <v>99</v>
      </c>
      <c r="G261" s="122"/>
      <c r="H261" s="9">
        <f>H262</f>
        <v>3522083</v>
      </c>
      <c r="I261" s="217">
        <f t="shared" si="157"/>
        <v>64690</v>
      </c>
      <c r="J261" s="9">
        <f t="shared" si="157"/>
        <v>3586773</v>
      </c>
      <c r="K261" s="9">
        <f t="shared" si="158"/>
        <v>2353886</v>
      </c>
      <c r="L261" s="217">
        <f t="shared" si="159"/>
        <v>0</v>
      </c>
      <c r="M261" s="9">
        <f t="shared" si="159"/>
        <v>2353886</v>
      </c>
      <c r="N261" s="9">
        <f t="shared" si="158"/>
        <v>2118497</v>
      </c>
      <c r="O261" s="217">
        <f t="shared" si="160"/>
        <v>0</v>
      </c>
      <c r="P261" s="9">
        <f t="shared" si="160"/>
        <v>2118497</v>
      </c>
    </row>
    <row r="262" spans="2:16" ht="15.75" x14ac:dyDescent="0.25">
      <c r="B262" s="156" t="s">
        <v>29</v>
      </c>
      <c r="C262" s="17" t="s">
        <v>222</v>
      </c>
      <c r="D262" s="21">
        <v>14</v>
      </c>
      <c r="E262" s="22" t="s">
        <v>257</v>
      </c>
      <c r="F262" s="89" t="s">
        <v>30</v>
      </c>
      <c r="G262" s="122"/>
      <c r="H262" s="9">
        <f>H263</f>
        <v>3522083</v>
      </c>
      <c r="I262" s="217">
        <f t="shared" si="157"/>
        <v>64690</v>
      </c>
      <c r="J262" s="9">
        <f t="shared" si="157"/>
        <v>3586773</v>
      </c>
      <c r="K262" s="9">
        <f t="shared" si="158"/>
        <v>2353886</v>
      </c>
      <c r="L262" s="217">
        <f t="shared" si="159"/>
        <v>0</v>
      </c>
      <c r="M262" s="9">
        <f t="shared" si="159"/>
        <v>2353886</v>
      </c>
      <c r="N262" s="9">
        <f t="shared" si="158"/>
        <v>2118497</v>
      </c>
      <c r="O262" s="217">
        <f t="shared" si="160"/>
        <v>0</v>
      </c>
      <c r="P262" s="9">
        <f t="shared" si="160"/>
        <v>2118497</v>
      </c>
    </row>
    <row r="263" spans="2:16" ht="45" x14ac:dyDescent="0.25">
      <c r="B263" s="156" t="s">
        <v>262</v>
      </c>
      <c r="C263" s="17" t="s">
        <v>222</v>
      </c>
      <c r="D263" s="21">
        <v>14</v>
      </c>
      <c r="E263" s="22" t="s">
        <v>257</v>
      </c>
      <c r="F263" s="89" t="s">
        <v>263</v>
      </c>
      <c r="G263" s="25">
        <v>500</v>
      </c>
      <c r="H263" s="43">
        <v>3522083</v>
      </c>
      <c r="I263" s="213">
        <v>64690</v>
      </c>
      <c r="J263" s="43">
        <f>H263+I263</f>
        <v>3586773</v>
      </c>
      <c r="K263" s="43">
        <v>2353886</v>
      </c>
      <c r="L263" s="213"/>
      <c r="M263" s="43">
        <f>K263+L263</f>
        <v>2353886</v>
      </c>
      <c r="N263" s="43">
        <v>2118497</v>
      </c>
      <c r="O263" s="213"/>
      <c r="P263" s="43">
        <f>N263+O263</f>
        <v>2118497</v>
      </c>
    </row>
    <row r="264" spans="2:16" ht="15.75" x14ac:dyDescent="0.25">
      <c r="B264" s="158" t="s">
        <v>264</v>
      </c>
      <c r="C264" s="17" t="s">
        <v>222</v>
      </c>
      <c r="D264" s="19">
        <v>14</v>
      </c>
      <c r="E264" s="20" t="s">
        <v>99</v>
      </c>
      <c r="F264" s="19"/>
      <c r="G264" s="29"/>
      <c r="H264" s="8">
        <f>H265</f>
        <v>690533</v>
      </c>
      <c r="I264" s="211">
        <f t="shared" ref="I264:J266" si="161">I265</f>
        <v>0</v>
      </c>
      <c r="J264" s="8">
        <f t="shared" si="161"/>
        <v>690533</v>
      </c>
      <c r="K264" s="8">
        <f t="shared" ref="K264:N266" si="162">K265</f>
        <v>690533</v>
      </c>
      <c r="L264" s="211">
        <f t="shared" ref="L264:M266" si="163">L265</f>
        <v>0</v>
      </c>
      <c r="M264" s="8">
        <f t="shared" si="163"/>
        <v>690533</v>
      </c>
      <c r="N264" s="8">
        <f t="shared" si="162"/>
        <v>690533</v>
      </c>
      <c r="O264" s="211">
        <f t="shared" ref="O264:P266" si="164">O265</f>
        <v>0</v>
      </c>
      <c r="P264" s="8">
        <f t="shared" si="164"/>
        <v>690533</v>
      </c>
    </row>
    <row r="265" spans="2:16" ht="16.5" customHeight="1" x14ac:dyDescent="0.25">
      <c r="B265" s="156" t="s">
        <v>28</v>
      </c>
      <c r="C265" s="19">
        <v>804</v>
      </c>
      <c r="D265" s="24" t="s">
        <v>265</v>
      </c>
      <c r="E265" s="24" t="s">
        <v>27</v>
      </c>
      <c r="F265" s="88">
        <v>99</v>
      </c>
      <c r="G265" s="29"/>
      <c r="H265" s="9">
        <f>H266</f>
        <v>690533</v>
      </c>
      <c r="I265" s="217">
        <f t="shared" si="161"/>
        <v>0</v>
      </c>
      <c r="J265" s="9">
        <f t="shared" si="161"/>
        <v>690533</v>
      </c>
      <c r="K265" s="9">
        <f t="shared" si="162"/>
        <v>690533</v>
      </c>
      <c r="L265" s="217">
        <f t="shared" si="163"/>
        <v>0</v>
      </c>
      <c r="M265" s="9">
        <f t="shared" si="163"/>
        <v>690533</v>
      </c>
      <c r="N265" s="9">
        <f t="shared" si="162"/>
        <v>690533</v>
      </c>
      <c r="O265" s="217">
        <f t="shared" si="164"/>
        <v>0</v>
      </c>
      <c r="P265" s="9">
        <f t="shared" si="164"/>
        <v>690533</v>
      </c>
    </row>
    <row r="266" spans="2:16" ht="18.75" customHeight="1" x14ac:dyDescent="0.25">
      <c r="B266" s="156" t="s">
        <v>29</v>
      </c>
      <c r="C266" s="19">
        <v>804</v>
      </c>
      <c r="D266" s="24" t="s">
        <v>265</v>
      </c>
      <c r="E266" s="24" t="s">
        <v>27</v>
      </c>
      <c r="F266" s="89" t="s">
        <v>30</v>
      </c>
      <c r="G266" s="25"/>
      <c r="H266" s="9">
        <f>H267</f>
        <v>690533</v>
      </c>
      <c r="I266" s="217">
        <f t="shared" si="161"/>
        <v>0</v>
      </c>
      <c r="J266" s="9">
        <f t="shared" si="161"/>
        <v>690533</v>
      </c>
      <c r="K266" s="9">
        <f t="shared" si="162"/>
        <v>690533</v>
      </c>
      <c r="L266" s="217">
        <f t="shared" si="163"/>
        <v>0</v>
      </c>
      <c r="M266" s="9">
        <f t="shared" si="163"/>
        <v>690533</v>
      </c>
      <c r="N266" s="9">
        <f t="shared" si="162"/>
        <v>690533</v>
      </c>
      <c r="O266" s="217">
        <f t="shared" si="164"/>
        <v>0</v>
      </c>
      <c r="P266" s="9">
        <f t="shared" si="164"/>
        <v>690533</v>
      </c>
    </row>
    <row r="267" spans="2:16" ht="72.75" customHeight="1" thickBot="1" x14ac:dyDescent="0.3">
      <c r="B267" s="156" t="s">
        <v>2324</v>
      </c>
      <c r="C267" s="19">
        <v>804</v>
      </c>
      <c r="D267" s="24" t="s">
        <v>265</v>
      </c>
      <c r="E267" s="24" t="s">
        <v>27</v>
      </c>
      <c r="F267" s="89" t="s">
        <v>266</v>
      </c>
      <c r="G267" s="25">
        <v>500</v>
      </c>
      <c r="H267" s="43">
        <v>690533</v>
      </c>
      <c r="I267" s="213"/>
      <c r="J267" s="43">
        <f>H267+I267</f>
        <v>690533</v>
      </c>
      <c r="K267" s="43">
        <v>690533</v>
      </c>
      <c r="L267" s="213"/>
      <c r="M267" s="43">
        <f>K267+L267</f>
        <v>690533</v>
      </c>
      <c r="N267" s="43">
        <v>690533</v>
      </c>
      <c r="O267" s="213"/>
      <c r="P267" s="43">
        <f>N267+O267</f>
        <v>690533</v>
      </c>
    </row>
    <row r="268" spans="2:16" ht="32.25" customHeight="1" thickBot="1" x14ac:dyDescent="0.3">
      <c r="B268" s="165" t="s">
        <v>267</v>
      </c>
      <c r="C268" s="28">
        <v>805</v>
      </c>
      <c r="D268" s="28"/>
      <c r="E268" s="28"/>
      <c r="F268" s="28"/>
      <c r="G268" s="40"/>
      <c r="H268" s="6">
        <f t="shared" ref="H268:P268" si="165">H269+H335+H291+H346</f>
        <v>194338</v>
      </c>
      <c r="I268" s="215">
        <f t="shared" si="165"/>
        <v>142729</v>
      </c>
      <c r="J268" s="6">
        <f t="shared" si="165"/>
        <v>337067</v>
      </c>
      <c r="K268" s="6">
        <f t="shared" si="165"/>
        <v>189860</v>
      </c>
      <c r="L268" s="215">
        <f t="shared" si="165"/>
        <v>20592</v>
      </c>
      <c r="M268" s="6">
        <f t="shared" si="165"/>
        <v>210452</v>
      </c>
      <c r="N268" s="6">
        <f t="shared" si="165"/>
        <v>171441</v>
      </c>
      <c r="O268" s="215">
        <f t="shared" si="165"/>
        <v>24523</v>
      </c>
      <c r="P268" s="6">
        <f t="shared" si="165"/>
        <v>195964</v>
      </c>
    </row>
    <row r="269" spans="2:16" ht="15.75" x14ac:dyDescent="0.25">
      <c r="B269" s="158" t="s">
        <v>9</v>
      </c>
      <c r="C269" s="19">
        <v>805</v>
      </c>
      <c r="D269" s="19" t="s">
        <v>10</v>
      </c>
      <c r="E269" s="19"/>
      <c r="F269" s="19"/>
      <c r="G269" s="19"/>
      <c r="H269" s="8">
        <f t="shared" ref="H269:P269" si="166">H270+H286</f>
        <v>70583</v>
      </c>
      <c r="I269" s="211">
        <f t="shared" si="166"/>
        <v>0</v>
      </c>
      <c r="J269" s="8">
        <f t="shared" si="166"/>
        <v>70583</v>
      </c>
      <c r="K269" s="8">
        <f t="shared" si="166"/>
        <v>72577</v>
      </c>
      <c r="L269" s="211">
        <f t="shared" si="166"/>
        <v>-1958</v>
      </c>
      <c r="M269" s="8">
        <f t="shared" si="166"/>
        <v>70619</v>
      </c>
      <c r="N269" s="8">
        <f t="shared" si="166"/>
        <v>72730</v>
      </c>
      <c r="O269" s="211">
        <f t="shared" si="166"/>
        <v>-1962</v>
      </c>
      <c r="P269" s="8">
        <f t="shared" si="166"/>
        <v>70768</v>
      </c>
    </row>
    <row r="270" spans="2:16" ht="57.75" x14ac:dyDescent="0.25">
      <c r="B270" s="160" t="s">
        <v>62</v>
      </c>
      <c r="C270" s="49">
        <v>805</v>
      </c>
      <c r="D270" s="47" t="s">
        <v>14</v>
      </c>
      <c r="E270" s="47" t="s">
        <v>63</v>
      </c>
      <c r="F270" s="49"/>
      <c r="G270" s="46"/>
      <c r="H270" s="44">
        <f t="shared" ref="H270:P270" si="167">H271</f>
        <v>67083</v>
      </c>
      <c r="I270" s="216">
        <f t="shared" si="167"/>
        <v>0</v>
      </c>
      <c r="J270" s="44">
        <f t="shared" si="167"/>
        <v>67083</v>
      </c>
      <c r="K270" s="44">
        <f t="shared" si="167"/>
        <v>69077</v>
      </c>
      <c r="L270" s="216">
        <f t="shared" si="167"/>
        <v>-1958</v>
      </c>
      <c r="M270" s="44">
        <f t="shared" si="167"/>
        <v>67119</v>
      </c>
      <c r="N270" s="44">
        <f t="shared" si="167"/>
        <v>69230</v>
      </c>
      <c r="O270" s="216">
        <f t="shared" si="167"/>
        <v>-1962</v>
      </c>
      <c r="P270" s="44">
        <f t="shared" si="167"/>
        <v>67268</v>
      </c>
    </row>
    <row r="271" spans="2:16" ht="68.25" customHeight="1" x14ac:dyDescent="0.25">
      <c r="B271" s="157" t="s">
        <v>268</v>
      </c>
      <c r="C271" s="49">
        <v>805</v>
      </c>
      <c r="D271" s="52" t="s">
        <v>14</v>
      </c>
      <c r="E271" s="52" t="s">
        <v>63</v>
      </c>
      <c r="F271" s="114" t="s">
        <v>269</v>
      </c>
      <c r="G271" s="46"/>
      <c r="H271" s="43">
        <f t="shared" ref="H271:P271" si="168">H272+H276</f>
        <v>67083</v>
      </c>
      <c r="I271" s="213">
        <f t="shared" si="168"/>
        <v>0</v>
      </c>
      <c r="J271" s="43">
        <f t="shared" si="168"/>
        <v>67083</v>
      </c>
      <c r="K271" s="43">
        <f t="shared" si="168"/>
        <v>69077</v>
      </c>
      <c r="L271" s="213">
        <f t="shared" si="168"/>
        <v>-1958</v>
      </c>
      <c r="M271" s="43">
        <f t="shared" si="168"/>
        <v>67119</v>
      </c>
      <c r="N271" s="43">
        <f t="shared" si="168"/>
        <v>69230</v>
      </c>
      <c r="O271" s="213">
        <f t="shared" si="168"/>
        <v>-1962</v>
      </c>
      <c r="P271" s="43">
        <f t="shared" si="168"/>
        <v>67268</v>
      </c>
    </row>
    <row r="272" spans="2:16" ht="31.5" customHeight="1" x14ac:dyDescent="0.25">
      <c r="B272" s="159" t="s">
        <v>270</v>
      </c>
      <c r="C272" s="49">
        <v>805</v>
      </c>
      <c r="D272" s="52" t="s">
        <v>14</v>
      </c>
      <c r="E272" s="52" t="s">
        <v>63</v>
      </c>
      <c r="F272" s="114" t="s">
        <v>271</v>
      </c>
      <c r="G272" s="51"/>
      <c r="H272" s="43">
        <f t="shared" ref="H272:P272" si="169">H273</f>
        <v>200</v>
      </c>
      <c r="I272" s="213">
        <f t="shared" si="169"/>
        <v>0</v>
      </c>
      <c r="J272" s="43">
        <f t="shared" si="169"/>
        <v>200</v>
      </c>
      <c r="K272" s="43">
        <f t="shared" si="169"/>
        <v>200</v>
      </c>
      <c r="L272" s="213">
        <f t="shared" si="169"/>
        <v>0</v>
      </c>
      <c r="M272" s="43">
        <f t="shared" si="169"/>
        <v>200</v>
      </c>
      <c r="N272" s="43">
        <f t="shared" si="169"/>
        <v>200</v>
      </c>
      <c r="O272" s="213">
        <f t="shared" si="169"/>
        <v>0</v>
      </c>
      <c r="P272" s="43">
        <f t="shared" si="169"/>
        <v>200</v>
      </c>
    </row>
    <row r="273" spans="2:16" ht="43.5" customHeight="1" x14ac:dyDescent="0.25">
      <c r="B273" s="162" t="s">
        <v>272</v>
      </c>
      <c r="C273" s="49">
        <v>805</v>
      </c>
      <c r="D273" s="52" t="s">
        <v>14</v>
      </c>
      <c r="E273" s="52" t="s">
        <v>63</v>
      </c>
      <c r="F273" s="114" t="s">
        <v>273</v>
      </c>
      <c r="G273" s="51"/>
      <c r="H273" s="43">
        <f t="shared" ref="H273:P273" si="170">H274+H275</f>
        <v>200</v>
      </c>
      <c r="I273" s="213">
        <f t="shared" si="170"/>
        <v>0</v>
      </c>
      <c r="J273" s="43">
        <f t="shared" si="170"/>
        <v>200</v>
      </c>
      <c r="K273" s="43">
        <f t="shared" si="170"/>
        <v>200</v>
      </c>
      <c r="L273" s="213">
        <f t="shared" si="170"/>
        <v>0</v>
      </c>
      <c r="M273" s="43">
        <f t="shared" si="170"/>
        <v>200</v>
      </c>
      <c r="N273" s="43">
        <f t="shared" si="170"/>
        <v>200</v>
      </c>
      <c r="O273" s="213">
        <f t="shared" si="170"/>
        <v>0</v>
      </c>
      <c r="P273" s="43">
        <f t="shared" si="170"/>
        <v>200</v>
      </c>
    </row>
    <row r="274" spans="2:16" ht="96.75" customHeight="1" x14ac:dyDescent="0.25">
      <c r="B274" s="157" t="s">
        <v>274</v>
      </c>
      <c r="C274" s="49">
        <v>805</v>
      </c>
      <c r="D274" s="52" t="s">
        <v>14</v>
      </c>
      <c r="E274" s="52" t="s">
        <v>63</v>
      </c>
      <c r="F274" s="114" t="s">
        <v>275</v>
      </c>
      <c r="G274" s="52" t="s">
        <v>18</v>
      </c>
      <c r="H274" s="43">
        <v>11</v>
      </c>
      <c r="I274" s="213"/>
      <c r="J274" s="43">
        <f>H274+I274</f>
        <v>11</v>
      </c>
      <c r="K274" s="43">
        <v>11</v>
      </c>
      <c r="L274" s="213"/>
      <c r="M274" s="43">
        <f>K274+L274</f>
        <v>11</v>
      </c>
      <c r="N274" s="43">
        <v>11</v>
      </c>
      <c r="O274" s="213"/>
      <c r="P274" s="43">
        <f>N274+O274</f>
        <v>11</v>
      </c>
    </row>
    <row r="275" spans="2:16" ht="60.75" customHeight="1" x14ac:dyDescent="0.25">
      <c r="B275" s="159" t="s">
        <v>276</v>
      </c>
      <c r="C275" s="49">
        <v>805</v>
      </c>
      <c r="D275" s="52" t="s">
        <v>14</v>
      </c>
      <c r="E275" s="52" t="s">
        <v>63</v>
      </c>
      <c r="F275" s="114" t="s">
        <v>275</v>
      </c>
      <c r="G275" s="52" t="s">
        <v>20</v>
      </c>
      <c r="H275" s="43">
        <v>189</v>
      </c>
      <c r="I275" s="213"/>
      <c r="J275" s="43">
        <f>H275+I275</f>
        <v>189</v>
      </c>
      <c r="K275" s="43">
        <v>189</v>
      </c>
      <c r="L275" s="213"/>
      <c r="M275" s="43">
        <f>K275+L275</f>
        <v>189</v>
      </c>
      <c r="N275" s="43">
        <v>189</v>
      </c>
      <c r="O275" s="213"/>
      <c r="P275" s="43">
        <f>N275+O275</f>
        <v>189</v>
      </c>
    </row>
    <row r="276" spans="2:16" ht="28.5" customHeight="1" x14ac:dyDescent="0.25">
      <c r="B276" s="162" t="s">
        <v>277</v>
      </c>
      <c r="C276" s="49">
        <v>805</v>
      </c>
      <c r="D276" s="52" t="s">
        <v>14</v>
      </c>
      <c r="E276" s="52" t="s">
        <v>63</v>
      </c>
      <c r="F276" s="114" t="s">
        <v>278</v>
      </c>
      <c r="G276" s="51"/>
      <c r="H276" s="43">
        <f t="shared" ref="H276:P276" si="171">H277+H281</f>
        <v>66883</v>
      </c>
      <c r="I276" s="213">
        <f t="shared" si="171"/>
        <v>0</v>
      </c>
      <c r="J276" s="43">
        <f t="shared" si="171"/>
        <v>66883</v>
      </c>
      <c r="K276" s="43">
        <f t="shared" si="171"/>
        <v>68877</v>
      </c>
      <c r="L276" s="213">
        <f t="shared" si="171"/>
        <v>-1958</v>
      </c>
      <c r="M276" s="43">
        <f t="shared" si="171"/>
        <v>66919</v>
      </c>
      <c r="N276" s="43">
        <f t="shared" si="171"/>
        <v>69030</v>
      </c>
      <c r="O276" s="213">
        <f t="shared" si="171"/>
        <v>-1962</v>
      </c>
      <c r="P276" s="43">
        <f t="shared" si="171"/>
        <v>67068</v>
      </c>
    </row>
    <row r="277" spans="2:16" ht="48" customHeight="1" x14ac:dyDescent="0.25">
      <c r="B277" s="157" t="s">
        <v>279</v>
      </c>
      <c r="C277" s="49">
        <v>805</v>
      </c>
      <c r="D277" s="52" t="s">
        <v>14</v>
      </c>
      <c r="E277" s="52" t="s">
        <v>63</v>
      </c>
      <c r="F277" s="114" t="s">
        <v>280</v>
      </c>
      <c r="G277" s="51"/>
      <c r="H277" s="43">
        <f t="shared" ref="H277:P277" si="172">H278+H279+H280</f>
        <v>64358</v>
      </c>
      <c r="I277" s="213">
        <f t="shared" si="172"/>
        <v>0</v>
      </c>
      <c r="J277" s="43">
        <f t="shared" si="172"/>
        <v>64358</v>
      </c>
      <c r="K277" s="43">
        <f t="shared" si="172"/>
        <v>66274</v>
      </c>
      <c r="L277" s="213">
        <f t="shared" si="172"/>
        <v>-1880</v>
      </c>
      <c r="M277" s="43">
        <f t="shared" si="172"/>
        <v>64394</v>
      </c>
      <c r="N277" s="43">
        <f t="shared" si="172"/>
        <v>66427</v>
      </c>
      <c r="O277" s="213">
        <f t="shared" si="172"/>
        <v>-1884</v>
      </c>
      <c r="P277" s="43">
        <f t="shared" si="172"/>
        <v>64543</v>
      </c>
    </row>
    <row r="278" spans="2:16" ht="93.75" customHeight="1" x14ac:dyDescent="0.25">
      <c r="B278" s="190" t="s">
        <v>37</v>
      </c>
      <c r="C278" s="49">
        <v>805</v>
      </c>
      <c r="D278" s="52" t="s">
        <v>14</v>
      </c>
      <c r="E278" s="52" t="s">
        <v>63</v>
      </c>
      <c r="F278" s="114" t="s">
        <v>281</v>
      </c>
      <c r="G278" s="52" t="s">
        <v>18</v>
      </c>
      <c r="H278" s="43">
        <v>61851</v>
      </c>
      <c r="I278" s="213"/>
      <c r="J278" s="43">
        <f>H278+I278</f>
        <v>61851</v>
      </c>
      <c r="K278" s="43">
        <v>63767</v>
      </c>
      <c r="L278" s="213">
        <v>-1880</v>
      </c>
      <c r="M278" s="43">
        <f>K278+L278</f>
        <v>61887</v>
      </c>
      <c r="N278" s="43">
        <v>63920</v>
      </c>
      <c r="O278" s="213">
        <v>-1884</v>
      </c>
      <c r="P278" s="43">
        <f>N278+O278</f>
        <v>62036</v>
      </c>
    </row>
    <row r="279" spans="2:16" ht="54" customHeight="1" x14ac:dyDescent="0.25">
      <c r="B279" s="156" t="s">
        <v>39</v>
      </c>
      <c r="C279" s="49">
        <v>805</v>
      </c>
      <c r="D279" s="52" t="s">
        <v>14</v>
      </c>
      <c r="E279" s="52" t="s">
        <v>63</v>
      </c>
      <c r="F279" s="114" t="s">
        <v>281</v>
      </c>
      <c r="G279" s="52" t="s">
        <v>20</v>
      </c>
      <c r="H279" s="43">
        <v>2477</v>
      </c>
      <c r="I279" s="213"/>
      <c r="J279" s="43">
        <f>H279+I279</f>
        <v>2477</v>
      </c>
      <c r="K279" s="43">
        <v>2477</v>
      </c>
      <c r="L279" s="213"/>
      <c r="M279" s="43">
        <f>K279+L279</f>
        <v>2477</v>
      </c>
      <c r="N279" s="43">
        <v>2477</v>
      </c>
      <c r="O279" s="213"/>
      <c r="P279" s="43">
        <f>N279+O279</f>
        <v>2477</v>
      </c>
    </row>
    <row r="280" spans="2:16" ht="41.25" customHeight="1" x14ac:dyDescent="0.25">
      <c r="B280" s="156" t="s">
        <v>40</v>
      </c>
      <c r="C280" s="49">
        <v>805</v>
      </c>
      <c r="D280" s="52" t="s">
        <v>14</v>
      </c>
      <c r="E280" s="52" t="s">
        <v>63</v>
      </c>
      <c r="F280" s="114" t="s">
        <v>281</v>
      </c>
      <c r="G280" s="52" t="s">
        <v>22</v>
      </c>
      <c r="H280" s="43">
        <v>30</v>
      </c>
      <c r="I280" s="213"/>
      <c r="J280" s="43">
        <f>H280+I280</f>
        <v>30</v>
      </c>
      <c r="K280" s="43">
        <v>30</v>
      </c>
      <c r="L280" s="213"/>
      <c r="M280" s="43">
        <f>K280+L280</f>
        <v>30</v>
      </c>
      <c r="N280" s="43">
        <v>30</v>
      </c>
      <c r="O280" s="213"/>
      <c r="P280" s="43">
        <f>N280+O280</f>
        <v>30</v>
      </c>
    </row>
    <row r="281" spans="2:16" ht="43.5" customHeight="1" x14ac:dyDescent="0.25">
      <c r="B281" s="156" t="s">
        <v>282</v>
      </c>
      <c r="C281" s="49">
        <v>805</v>
      </c>
      <c r="D281" s="52" t="s">
        <v>14</v>
      </c>
      <c r="E281" s="52" t="s">
        <v>63</v>
      </c>
      <c r="F281" s="114" t="s">
        <v>283</v>
      </c>
      <c r="G281" s="51"/>
      <c r="H281" s="43">
        <f t="shared" ref="H281:P281" si="173">H282</f>
        <v>2525</v>
      </c>
      <c r="I281" s="213">
        <f t="shared" si="173"/>
        <v>0</v>
      </c>
      <c r="J281" s="43">
        <f t="shared" si="173"/>
        <v>2525</v>
      </c>
      <c r="K281" s="43">
        <f t="shared" si="173"/>
        <v>2603</v>
      </c>
      <c r="L281" s="213">
        <f t="shared" si="173"/>
        <v>-78</v>
      </c>
      <c r="M281" s="43">
        <f t="shared" si="173"/>
        <v>2525</v>
      </c>
      <c r="N281" s="43">
        <f t="shared" si="173"/>
        <v>2603</v>
      </c>
      <c r="O281" s="213">
        <f t="shared" si="173"/>
        <v>-78</v>
      </c>
      <c r="P281" s="43">
        <f t="shared" si="173"/>
        <v>2525</v>
      </c>
    </row>
    <row r="282" spans="2:16" ht="92.25" customHeight="1" x14ac:dyDescent="0.25">
      <c r="B282" s="156" t="s">
        <v>223</v>
      </c>
      <c r="C282" s="49">
        <v>805</v>
      </c>
      <c r="D282" s="52" t="s">
        <v>14</v>
      </c>
      <c r="E282" s="52" t="s">
        <v>63</v>
      </c>
      <c r="F282" s="114" t="s">
        <v>284</v>
      </c>
      <c r="G282" s="52" t="s">
        <v>18</v>
      </c>
      <c r="H282" s="43">
        <v>2525</v>
      </c>
      <c r="I282" s="213"/>
      <c r="J282" s="43">
        <f>H282+I282</f>
        <v>2525</v>
      </c>
      <c r="K282" s="43">
        <v>2603</v>
      </c>
      <c r="L282" s="213">
        <v>-78</v>
      </c>
      <c r="M282" s="43">
        <f>K282+L282</f>
        <v>2525</v>
      </c>
      <c r="N282" s="43">
        <v>2603</v>
      </c>
      <c r="O282" s="213">
        <v>-78</v>
      </c>
      <c r="P282" s="43">
        <f>N282+O282</f>
        <v>2525</v>
      </c>
    </row>
    <row r="283" spans="2:16" ht="27" hidden="1" customHeight="1" x14ac:dyDescent="0.25">
      <c r="B283" s="157" t="s">
        <v>28</v>
      </c>
      <c r="C283" s="49">
        <v>805</v>
      </c>
      <c r="D283" s="52" t="s">
        <v>14</v>
      </c>
      <c r="E283" s="52" t="s">
        <v>63</v>
      </c>
      <c r="F283" s="114" t="s">
        <v>285</v>
      </c>
      <c r="G283" s="51"/>
      <c r="H283" s="43"/>
      <c r="I283" s="213"/>
      <c r="J283" s="43"/>
      <c r="K283" s="43"/>
      <c r="L283" s="213"/>
      <c r="M283" s="43"/>
      <c r="N283" s="43"/>
      <c r="O283" s="213"/>
      <c r="P283" s="43"/>
    </row>
    <row r="284" spans="2:16" ht="18.75" hidden="1" customHeight="1" x14ac:dyDescent="0.25">
      <c r="B284" s="159" t="s">
        <v>29</v>
      </c>
      <c r="C284" s="49">
        <v>805</v>
      </c>
      <c r="D284" s="52" t="s">
        <v>14</v>
      </c>
      <c r="E284" s="52" t="s">
        <v>63</v>
      </c>
      <c r="F284" s="114" t="s">
        <v>30</v>
      </c>
      <c r="G284" s="51"/>
      <c r="H284" s="43"/>
      <c r="I284" s="213"/>
      <c r="J284" s="43"/>
      <c r="K284" s="43"/>
      <c r="L284" s="213"/>
      <c r="M284" s="43"/>
      <c r="N284" s="43"/>
      <c r="O284" s="213"/>
      <c r="P284" s="43"/>
    </row>
    <row r="285" spans="2:16" ht="84" hidden="1" customHeight="1" x14ac:dyDescent="0.25">
      <c r="B285" s="156" t="s">
        <v>225</v>
      </c>
      <c r="C285" s="49">
        <v>805</v>
      </c>
      <c r="D285" s="52" t="s">
        <v>14</v>
      </c>
      <c r="E285" s="52" t="s">
        <v>63</v>
      </c>
      <c r="F285" s="114" t="s">
        <v>36</v>
      </c>
      <c r="G285" s="52" t="s">
        <v>18</v>
      </c>
      <c r="H285" s="43"/>
      <c r="I285" s="213"/>
      <c r="J285" s="43"/>
      <c r="K285" s="43"/>
      <c r="L285" s="213"/>
      <c r="M285" s="43"/>
      <c r="N285" s="43"/>
      <c r="O285" s="213"/>
      <c r="P285" s="43"/>
    </row>
    <row r="286" spans="2:16" ht="15.75" x14ac:dyDescent="0.25">
      <c r="B286" s="158" t="s">
        <v>286</v>
      </c>
      <c r="C286" s="19">
        <v>805</v>
      </c>
      <c r="D286" s="19" t="s">
        <v>10</v>
      </c>
      <c r="E286" s="19">
        <v>10</v>
      </c>
      <c r="F286" s="19"/>
      <c r="G286" s="19"/>
      <c r="H286" s="4">
        <f>H287</f>
        <v>3500</v>
      </c>
      <c r="I286" s="219">
        <f t="shared" ref="I286:J289" si="174">I287</f>
        <v>0</v>
      </c>
      <c r="J286" s="4">
        <f t="shared" si="174"/>
        <v>3500</v>
      </c>
      <c r="K286" s="4">
        <f t="shared" ref="K286:N289" si="175">K287</f>
        <v>3500</v>
      </c>
      <c r="L286" s="219">
        <f t="shared" ref="L286:M289" si="176">L287</f>
        <v>0</v>
      </c>
      <c r="M286" s="4">
        <f t="shared" si="176"/>
        <v>3500</v>
      </c>
      <c r="N286" s="4">
        <f t="shared" si="175"/>
        <v>3500</v>
      </c>
      <c r="O286" s="219">
        <f t="shared" ref="O286:P289" si="177">O287</f>
        <v>0</v>
      </c>
      <c r="P286" s="4">
        <f t="shared" si="177"/>
        <v>3500</v>
      </c>
    </row>
    <row r="287" spans="2:16" ht="60" customHeight="1" x14ac:dyDescent="0.25">
      <c r="B287" s="156" t="s">
        <v>287</v>
      </c>
      <c r="C287" s="19">
        <v>805</v>
      </c>
      <c r="D287" s="21" t="s">
        <v>10</v>
      </c>
      <c r="E287" s="21">
        <v>10</v>
      </c>
      <c r="F287" s="99" t="s">
        <v>269</v>
      </c>
      <c r="G287" s="21"/>
      <c r="H287" s="5">
        <f>H288</f>
        <v>3500</v>
      </c>
      <c r="I287" s="220">
        <f t="shared" si="174"/>
        <v>0</v>
      </c>
      <c r="J287" s="5">
        <f t="shared" si="174"/>
        <v>3500</v>
      </c>
      <c r="K287" s="5">
        <f t="shared" si="175"/>
        <v>3500</v>
      </c>
      <c r="L287" s="220">
        <f t="shared" si="176"/>
        <v>0</v>
      </c>
      <c r="M287" s="5">
        <f t="shared" si="176"/>
        <v>3500</v>
      </c>
      <c r="N287" s="5">
        <f t="shared" si="175"/>
        <v>3500</v>
      </c>
      <c r="O287" s="220">
        <f t="shared" si="177"/>
        <v>0</v>
      </c>
      <c r="P287" s="5">
        <f t="shared" si="177"/>
        <v>3500</v>
      </c>
    </row>
    <row r="288" spans="2:16" ht="36.75" customHeight="1" x14ac:dyDescent="0.25">
      <c r="B288" s="156" t="s">
        <v>288</v>
      </c>
      <c r="C288" s="19">
        <v>805</v>
      </c>
      <c r="D288" s="21" t="s">
        <v>10</v>
      </c>
      <c r="E288" s="21">
        <v>10</v>
      </c>
      <c r="F288" s="89" t="s">
        <v>289</v>
      </c>
      <c r="G288" s="21"/>
      <c r="H288" s="43">
        <f>H289</f>
        <v>3500</v>
      </c>
      <c r="I288" s="213">
        <f t="shared" si="174"/>
        <v>0</v>
      </c>
      <c r="J288" s="43">
        <f t="shared" si="174"/>
        <v>3500</v>
      </c>
      <c r="K288" s="43">
        <f t="shared" si="175"/>
        <v>3500</v>
      </c>
      <c r="L288" s="213">
        <f t="shared" si="176"/>
        <v>0</v>
      </c>
      <c r="M288" s="43">
        <f t="shared" si="176"/>
        <v>3500</v>
      </c>
      <c r="N288" s="43">
        <f t="shared" si="175"/>
        <v>3500</v>
      </c>
      <c r="O288" s="213">
        <f t="shared" si="177"/>
        <v>0</v>
      </c>
      <c r="P288" s="43">
        <f t="shared" si="177"/>
        <v>3500</v>
      </c>
    </row>
    <row r="289" spans="2:16" ht="28.5" customHeight="1" x14ac:dyDescent="0.25">
      <c r="B289" s="156" t="s">
        <v>290</v>
      </c>
      <c r="C289" s="19">
        <v>805</v>
      </c>
      <c r="D289" s="21" t="s">
        <v>10</v>
      </c>
      <c r="E289" s="21">
        <v>10</v>
      </c>
      <c r="F289" s="89" t="s">
        <v>291</v>
      </c>
      <c r="G289" s="21"/>
      <c r="H289" s="43">
        <f>H290</f>
        <v>3500</v>
      </c>
      <c r="I289" s="213">
        <f t="shared" si="174"/>
        <v>0</v>
      </c>
      <c r="J289" s="43">
        <f t="shared" si="174"/>
        <v>3500</v>
      </c>
      <c r="K289" s="43">
        <f t="shared" si="175"/>
        <v>3500</v>
      </c>
      <c r="L289" s="213">
        <f t="shared" si="176"/>
        <v>0</v>
      </c>
      <c r="M289" s="43">
        <f t="shared" si="176"/>
        <v>3500</v>
      </c>
      <c r="N289" s="43">
        <f t="shared" si="175"/>
        <v>3500</v>
      </c>
      <c r="O289" s="213">
        <f t="shared" si="177"/>
        <v>0</v>
      </c>
      <c r="P289" s="43">
        <f t="shared" si="177"/>
        <v>3500</v>
      </c>
    </row>
    <row r="290" spans="2:16" ht="28.5" customHeight="1" x14ac:dyDescent="0.25">
      <c r="B290" s="156" t="s">
        <v>292</v>
      </c>
      <c r="C290" s="19">
        <v>805</v>
      </c>
      <c r="D290" s="21" t="s">
        <v>10</v>
      </c>
      <c r="E290" s="21">
        <v>10</v>
      </c>
      <c r="F290" s="89" t="s">
        <v>293</v>
      </c>
      <c r="G290" s="21">
        <v>800</v>
      </c>
      <c r="H290" s="43">
        <v>3500</v>
      </c>
      <c r="I290" s="213"/>
      <c r="J290" s="43">
        <f>H290+I290</f>
        <v>3500</v>
      </c>
      <c r="K290" s="43">
        <v>3500</v>
      </c>
      <c r="L290" s="213"/>
      <c r="M290" s="43">
        <f>K290+L290</f>
        <v>3500</v>
      </c>
      <c r="N290" s="43">
        <v>3500</v>
      </c>
      <c r="O290" s="213"/>
      <c r="P290" s="43">
        <f>N290+O290</f>
        <v>3500</v>
      </c>
    </row>
    <row r="291" spans="2:16" s="12" customFormat="1" ht="15.75" x14ac:dyDescent="0.25">
      <c r="B291" s="158" t="s">
        <v>154</v>
      </c>
      <c r="C291" s="19">
        <v>805</v>
      </c>
      <c r="D291" s="20" t="s">
        <v>86</v>
      </c>
      <c r="E291" s="21"/>
      <c r="F291" s="21"/>
      <c r="G291" s="25"/>
      <c r="H291" s="4">
        <f t="shared" ref="H291:P291" si="178">H292</f>
        <v>123670</v>
      </c>
      <c r="I291" s="219">
        <f t="shared" si="178"/>
        <v>142729</v>
      </c>
      <c r="J291" s="4">
        <f t="shared" si="178"/>
        <v>266399</v>
      </c>
      <c r="K291" s="4">
        <f t="shared" si="178"/>
        <v>115746</v>
      </c>
      <c r="L291" s="219">
        <f t="shared" si="178"/>
        <v>22550</v>
      </c>
      <c r="M291" s="4">
        <f t="shared" si="178"/>
        <v>138296</v>
      </c>
      <c r="N291" s="4">
        <f t="shared" si="178"/>
        <v>95966</v>
      </c>
      <c r="O291" s="219">
        <f t="shared" si="178"/>
        <v>26485</v>
      </c>
      <c r="P291" s="4">
        <f t="shared" si="178"/>
        <v>122451</v>
      </c>
    </row>
    <row r="292" spans="2:16" s="12" customFormat="1" ht="27.75" customHeight="1" x14ac:dyDescent="0.25">
      <c r="B292" s="158" t="s">
        <v>155</v>
      </c>
      <c r="C292" s="19">
        <v>805</v>
      </c>
      <c r="D292" s="20" t="s">
        <v>86</v>
      </c>
      <c r="E292" s="19">
        <v>12</v>
      </c>
      <c r="F292" s="19"/>
      <c r="G292" s="29"/>
      <c r="H292" s="4">
        <f t="shared" ref="H292:P292" si="179">H293+H298</f>
        <v>123670</v>
      </c>
      <c r="I292" s="219">
        <f t="shared" si="179"/>
        <v>142729</v>
      </c>
      <c r="J292" s="4">
        <f t="shared" si="179"/>
        <v>266399</v>
      </c>
      <c r="K292" s="4">
        <f t="shared" si="179"/>
        <v>115746</v>
      </c>
      <c r="L292" s="219">
        <f t="shared" si="179"/>
        <v>22550</v>
      </c>
      <c r="M292" s="4">
        <f t="shared" si="179"/>
        <v>138296</v>
      </c>
      <c r="N292" s="4">
        <f t="shared" si="179"/>
        <v>95966</v>
      </c>
      <c r="O292" s="219">
        <f t="shared" si="179"/>
        <v>26485</v>
      </c>
      <c r="P292" s="4">
        <f t="shared" si="179"/>
        <v>122451</v>
      </c>
    </row>
    <row r="293" spans="2:16" s="12" customFormat="1" ht="57" customHeight="1" x14ac:dyDescent="0.25">
      <c r="B293" s="190" t="s">
        <v>1858</v>
      </c>
      <c r="C293" s="19">
        <v>805</v>
      </c>
      <c r="D293" s="24" t="s">
        <v>295</v>
      </c>
      <c r="E293" s="24" t="s">
        <v>156</v>
      </c>
      <c r="F293" s="89" t="s">
        <v>48</v>
      </c>
      <c r="G293" s="29"/>
      <c r="H293" s="5">
        <f t="shared" ref="H293:J294" si="180">H294</f>
        <v>347</v>
      </c>
      <c r="I293" s="220">
        <f t="shared" si="180"/>
        <v>0</v>
      </c>
      <c r="J293" s="5">
        <f t="shared" si="180"/>
        <v>347</v>
      </c>
      <c r="K293" s="5">
        <f t="shared" ref="K293:N294" si="181">K294</f>
        <v>347</v>
      </c>
      <c r="L293" s="220">
        <f>L294</f>
        <v>0</v>
      </c>
      <c r="M293" s="5">
        <f>M294</f>
        <v>347</v>
      </c>
      <c r="N293" s="5">
        <f t="shared" si="181"/>
        <v>347</v>
      </c>
      <c r="O293" s="220">
        <f>O294</f>
        <v>0</v>
      </c>
      <c r="P293" s="5">
        <f>P294</f>
        <v>347</v>
      </c>
    </row>
    <row r="294" spans="2:16" s="12" customFormat="1" ht="33.75" customHeight="1" x14ac:dyDescent="0.25">
      <c r="B294" s="156" t="s">
        <v>296</v>
      </c>
      <c r="C294" s="19">
        <v>805</v>
      </c>
      <c r="D294" s="24" t="s">
        <v>295</v>
      </c>
      <c r="E294" s="24" t="s">
        <v>156</v>
      </c>
      <c r="F294" s="89" t="s">
        <v>297</v>
      </c>
      <c r="G294" s="25"/>
      <c r="H294" s="5">
        <f t="shared" si="180"/>
        <v>347</v>
      </c>
      <c r="I294" s="220">
        <f t="shared" si="180"/>
        <v>0</v>
      </c>
      <c r="J294" s="5">
        <f t="shared" si="180"/>
        <v>347</v>
      </c>
      <c r="K294" s="5">
        <f t="shared" si="181"/>
        <v>347</v>
      </c>
      <c r="L294" s="220">
        <f>L295</f>
        <v>0</v>
      </c>
      <c r="M294" s="5">
        <f>M295</f>
        <v>347</v>
      </c>
      <c r="N294" s="5">
        <f t="shared" si="181"/>
        <v>347</v>
      </c>
      <c r="O294" s="220">
        <f>O295</f>
        <v>0</v>
      </c>
      <c r="P294" s="5">
        <f>P295</f>
        <v>347</v>
      </c>
    </row>
    <row r="295" spans="2:16" s="12" customFormat="1" ht="48.75" customHeight="1" x14ac:dyDescent="0.25">
      <c r="B295" s="156" t="s">
        <v>298</v>
      </c>
      <c r="C295" s="19">
        <v>805</v>
      </c>
      <c r="D295" s="24" t="s">
        <v>295</v>
      </c>
      <c r="E295" s="24" t="s">
        <v>156</v>
      </c>
      <c r="F295" s="89" t="s">
        <v>299</v>
      </c>
      <c r="G295" s="21"/>
      <c r="H295" s="5">
        <f t="shared" ref="H295:P295" si="182">H296+H297</f>
        <v>347</v>
      </c>
      <c r="I295" s="220">
        <f t="shared" si="182"/>
        <v>0</v>
      </c>
      <c r="J295" s="5">
        <f t="shared" si="182"/>
        <v>347</v>
      </c>
      <c r="K295" s="5">
        <f t="shared" si="182"/>
        <v>347</v>
      </c>
      <c r="L295" s="220">
        <f t="shared" si="182"/>
        <v>0</v>
      </c>
      <c r="M295" s="5">
        <f t="shared" si="182"/>
        <v>347</v>
      </c>
      <c r="N295" s="5">
        <f t="shared" si="182"/>
        <v>347</v>
      </c>
      <c r="O295" s="220">
        <f t="shared" si="182"/>
        <v>0</v>
      </c>
      <c r="P295" s="5">
        <f t="shared" si="182"/>
        <v>347</v>
      </c>
    </row>
    <row r="296" spans="2:16" s="12" customFormat="1" ht="79.5" hidden="1" customHeight="1" x14ac:dyDescent="0.25">
      <c r="B296" s="156" t="s">
        <v>300</v>
      </c>
      <c r="C296" s="19">
        <v>805</v>
      </c>
      <c r="D296" s="24" t="s">
        <v>295</v>
      </c>
      <c r="E296" s="24" t="s">
        <v>156</v>
      </c>
      <c r="F296" s="89" t="s">
        <v>301</v>
      </c>
      <c r="G296" s="21">
        <v>200</v>
      </c>
      <c r="H296" s="43"/>
      <c r="I296" s="213"/>
      <c r="J296" s="43"/>
      <c r="K296" s="43"/>
      <c r="L296" s="213"/>
      <c r="M296" s="43"/>
      <c r="N296" s="43"/>
      <c r="O296" s="213"/>
      <c r="P296" s="43"/>
    </row>
    <row r="297" spans="2:16" s="12" customFormat="1" ht="62.25" customHeight="1" x14ac:dyDescent="0.25">
      <c r="B297" s="156" t="s">
        <v>2313</v>
      </c>
      <c r="C297" s="19">
        <v>805</v>
      </c>
      <c r="D297" s="24" t="s">
        <v>295</v>
      </c>
      <c r="E297" s="24" t="s">
        <v>156</v>
      </c>
      <c r="F297" s="89" t="s">
        <v>302</v>
      </c>
      <c r="G297" s="21">
        <v>200</v>
      </c>
      <c r="H297" s="43">
        <v>347</v>
      </c>
      <c r="I297" s="213"/>
      <c r="J297" s="43">
        <f>H297+I297</f>
        <v>347</v>
      </c>
      <c r="K297" s="43">
        <v>347</v>
      </c>
      <c r="L297" s="213"/>
      <c r="M297" s="43">
        <f>K297+L297</f>
        <v>347</v>
      </c>
      <c r="N297" s="43">
        <v>347</v>
      </c>
      <c r="O297" s="213"/>
      <c r="P297" s="43">
        <f>N297+O297</f>
        <v>347</v>
      </c>
    </row>
    <row r="298" spans="2:16" s="12" customFormat="1" ht="67.5" customHeight="1" x14ac:dyDescent="0.25">
      <c r="B298" s="156" t="s">
        <v>287</v>
      </c>
      <c r="C298" s="19">
        <v>805</v>
      </c>
      <c r="D298" s="24" t="s">
        <v>295</v>
      </c>
      <c r="E298" s="24" t="s">
        <v>156</v>
      </c>
      <c r="F298" s="89" t="s">
        <v>269</v>
      </c>
      <c r="G298" s="21"/>
      <c r="H298" s="5">
        <f t="shared" ref="H298:P298" si="183">H299+H309+H324+H302</f>
        <v>123323</v>
      </c>
      <c r="I298" s="220">
        <f t="shared" si="183"/>
        <v>142729</v>
      </c>
      <c r="J298" s="5">
        <f t="shared" si="183"/>
        <v>266052</v>
      </c>
      <c r="K298" s="5">
        <f t="shared" si="183"/>
        <v>115399</v>
      </c>
      <c r="L298" s="220">
        <f t="shared" si="183"/>
        <v>22550</v>
      </c>
      <c r="M298" s="5">
        <f t="shared" si="183"/>
        <v>137949</v>
      </c>
      <c r="N298" s="5">
        <f t="shared" si="183"/>
        <v>95619</v>
      </c>
      <c r="O298" s="220">
        <f t="shared" si="183"/>
        <v>26485</v>
      </c>
      <c r="P298" s="5">
        <f t="shared" si="183"/>
        <v>122104</v>
      </c>
    </row>
    <row r="299" spans="2:16" s="12" customFormat="1" ht="42.75" customHeight="1" x14ac:dyDescent="0.25">
      <c r="B299" s="156" t="s">
        <v>288</v>
      </c>
      <c r="C299" s="19">
        <v>805</v>
      </c>
      <c r="D299" s="24" t="s">
        <v>295</v>
      </c>
      <c r="E299" s="24" t="s">
        <v>156</v>
      </c>
      <c r="F299" s="89" t="s">
        <v>289</v>
      </c>
      <c r="G299" s="21"/>
      <c r="H299" s="5">
        <f t="shared" ref="H299:J300" si="184">H300</f>
        <v>250</v>
      </c>
      <c r="I299" s="220">
        <f t="shared" si="184"/>
        <v>0</v>
      </c>
      <c r="J299" s="5">
        <f t="shared" si="184"/>
        <v>250</v>
      </c>
      <c r="K299" s="5">
        <f t="shared" ref="K299:N300" si="185">K300</f>
        <v>250</v>
      </c>
      <c r="L299" s="220">
        <f>L300</f>
        <v>0</v>
      </c>
      <c r="M299" s="5">
        <f>M300</f>
        <v>250</v>
      </c>
      <c r="N299" s="5">
        <f t="shared" si="185"/>
        <v>250</v>
      </c>
      <c r="O299" s="220">
        <f>O300</f>
        <v>0</v>
      </c>
      <c r="P299" s="5">
        <f>P300</f>
        <v>250</v>
      </c>
    </row>
    <row r="300" spans="2:16" s="12" customFormat="1" ht="29.25" customHeight="1" x14ac:dyDescent="0.25">
      <c r="B300" s="156" t="s">
        <v>303</v>
      </c>
      <c r="C300" s="19">
        <v>805</v>
      </c>
      <c r="D300" s="24" t="s">
        <v>295</v>
      </c>
      <c r="E300" s="24" t="s">
        <v>156</v>
      </c>
      <c r="F300" s="89" t="s">
        <v>304</v>
      </c>
      <c r="G300" s="21"/>
      <c r="H300" s="5">
        <f t="shared" si="184"/>
        <v>250</v>
      </c>
      <c r="I300" s="220">
        <f t="shared" si="184"/>
        <v>0</v>
      </c>
      <c r="J300" s="5">
        <f t="shared" si="184"/>
        <v>250</v>
      </c>
      <c r="K300" s="5">
        <f t="shared" si="185"/>
        <v>250</v>
      </c>
      <c r="L300" s="220">
        <f>L301</f>
        <v>0</v>
      </c>
      <c r="M300" s="5">
        <f>M301</f>
        <v>250</v>
      </c>
      <c r="N300" s="5">
        <f t="shared" si="185"/>
        <v>250</v>
      </c>
      <c r="O300" s="220">
        <f>O301</f>
        <v>0</v>
      </c>
      <c r="P300" s="5">
        <f>P301</f>
        <v>250</v>
      </c>
    </row>
    <row r="301" spans="2:16" s="12" customFormat="1" ht="45" x14ac:dyDescent="0.25">
      <c r="B301" s="156" t="s">
        <v>305</v>
      </c>
      <c r="C301" s="19">
        <v>805</v>
      </c>
      <c r="D301" s="24" t="s">
        <v>295</v>
      </c>
      <c r="E301" s="24" t="s">
        <v>156</v>
      </c>
      <c r="F301" s="89" t="s">
        <v>306</v>
      </c>
      <c r="G301" s="21">
        <v>200</v>
      </c>
      <c r="H301" s="43">
        <v>250</v>
      </c>
      <c r="I301" s="213"/>
      <c r="J301" s="43">
        <f>H301+I301</f>
        <v>250</v>
      </c>
      <c r="K301" s="43">
        <v>250</v>
      </c>
      <c r="L301" s="213"/>
      <c r="M301" s="43">
        <f>K301+L301</f>
        <v>250</v>
      </c>
      <c r="N301" s="43">
        <v>250</v>
      </c>
      <c r="O301" s="213"/>
      <c r="P301" s="43">
        <f>N301+O301</f>
        <v>250</v>
      </c>
    </row>
    <row r="302" spans="2:16" s="12" customFormat="1" ht="15.75" x14ac:dyDescent="0.25">
      <c r="B302" s="156" t="s">
        <v>307</v>
      </c>
      <c r="C302" s="19">
        <v>805</v>
      </c>
      <c r="D302" s="24" t="s">
        <v>295</v>
      </c>
      <c r="E302" s="24" t="s">
        <v>156</v>
      </c>
      <c r="F302" s="89" t="s">
        <v>308</v>
      </c>
      <c r="G302" s="21"/>
      <c r="H302" s="43">
        <f t="shared" ref="H302:P302" si="186">H303+H307</f>
        <v>42000</v>
      </c>
      <c r="I302" s="213">
        <f>I303+I307+I305</f>
        <v>100000</v>
      </c>
      <c r="J302" s="43">
        <f>J303+J307+J305</f>
        <v>142000</v>
      </c>
      <c r="K302" s="43">
        <f t="shared" si="186"/>
        <v>42000</v>
      </c>
      <c r="L302" s="213">
        <f t="shared" si="186"/>
        <v>0</v>
      </c>
      <c r="M302" s="43">
        <f t="shared" si="186"/>
        <v>42000</v>
      </c>
      <c r="N302" s="43">
        <f t="shared" si="186"/>
        <v>42000</v>
      </c>
      <c r="O302" s="213">
        <f t="shared" si="186"/>
        <v>0</v>
      </c>
      <c r="P302" s="43">
        <f t="shared" si="186"/>
        <v>42000</v>
      </c>
    </row>
    <row r="303" spans="2:16" s="12" customFormat="1" ht="106.5" customHeight="1" x14ac:dyDescent="0.25">
      <c r="B303" s="156" t="s">
        <v>2311</v>
      </c>
      <c r="C303" s="19">
        <v>805</v>
      </c>
      <c r="D303" s="24" t="s">
        <v>295</v>
      </c>
      <c r="E303" s="24" t="s">
        <v>156</v>
      </c>
      <c r="F303" s="89" t="s">
        <v>309</v>
      </c>
      <c r="G303" s="21"/>
      <c r="H303" s="43">
        <f t="shared" ref="H303:P303" si="187">H304</f>
        <v>12000</v>
      </c>
      <c r="I303" s="213">
        <f t="shared" si="187"/>
        <v>0</v>
      </c>
      <c r="J303" s="43">
        <f t="shared" si="187"/>
        <v>12000</v>
      </c>
      <c r="K303" s="43">
        <f t="shared" si="187"/>
        <v>12000</v>
      </c>
      <c r="L303" s="213">
        <f t="shared" si="187"/>
        <v>0</v>
      </c>
      <c r="M303" s="43">
        <f t="shared" si="187"/>
        <v>12000</v>
      </c>
      <c r="N303" s="43">
        <f t="shared" si="187"/>
        <v>12000</v>
      </c>
      <c r="O303" s="213">
        <f t="shared" si="187"/>
        <v>0</v>
      </c>
      <c r="P303" s="43">
        <f t="shared" si="187"/>
        <v>12000</v>
      </c>
    </row>
    <row r="304" spans="2:16" s="12" customFormat="1" ht="105.75" customHeight="1" x14ac:dyDescent="0.25">
      <c r="B304" s="156" t="s">
        <v>2312</v>
      </c>
      <c r="C304" s="19">
        <v>805</v>
      </c>
      <c r="D304" s="24" t="s">
        <v>295</v>
      </c>
      <c r="E304" s="24" t="s">
        <v>156</v>
      </c>
      <c r="F304" s="89" t="s">
        <v>310</v>
      </c>
      <c r="G304" s="21">
        <v>800</v>
      </c>
      <c r="H304" s="43">
        <v>12000</v>
      </c>
      <c r="I304" s="213"/>
      <c r="J304" s="43">
        <f>H304+I304</f>
        <v>12000</v>
      </c>
      <c r="K304" s="43">
        <v>12000</v>
      </c>
      <c r="L304" s="213"/>
      <c r="M304" s="43">
        <f>K304+L304</f>
        <v>12000</v>
      </c>
      <c r="N304" s="43">
        <v>12000</v>
      </c>
      <c r="O304" s="213"/>
      <c r="P304" s="43">
        <f>N304+O304</f>
        <v>12000</v>
      </c>
    </row>
    <row r="305" spans="2:16" s="12" customFormat="1" ht="82.5" customHeight="1" x14ac:dyDescent="0.25">
      <c r="B305" s="156" t="s">
        <v>2282</v>
      </c>
      <c r="C305" s="19">
        <v>805</v>
      </c>
      <c r="D305" s="24" t="s">
        <v>295</v>
      </c>
      <c r="E305" s="24" t="s">
        <v>156</v>
      </c>
      <c r="F305" s="89" t="s">
        <v>2221</v>
      </c>
      <c r="G305" s="21"/>
      <c r="H305" s="43"/>
      <c r="I305" s="213">
        <f>I306</f>
        <v>100000</v>
      </c>
      <c r="J305" s="43">
        <f>J306</f>
        <v>100000</v>
      </c>
      <c r="K305" s="43"/>
      <c r="L305" s="213"/>
      <c r="M305" s="43"/>
      <c r="N305" s="43"/>
      <c r="O305" s="213"/>
      <c r="P305" s="43"/>
    </row>
    <row r="306" spans="2:16" s="12" customFormat="1" ht="114" customHeight="1" x14ac:dyDescent="0.25">
      <c r="B306" s="156" t="s">
        <v>2281</v>
      </c>
      <c r="C306" s="19">
        <v>805</v>
      </c>
      <c r="D306" s="24" t="s">
        <v>295</v>
      </c>
      <c r="E306" s="24" t="s">
        <v>156</v>
      </c>
      <c r="F306" s="89" t="s">
        <v>2222</v>
      </c>
      <c r="G306" s="21">
        <v>600</v>
      </c>
      <c r="H306" s="43"/>
      <c r="I306" s="213">
        <v>100000</v>
      </c>
      <c r="J306" s="43">
        <f>H306+I306</f>
        <v>100000</v>
      </c>
      <c r="K306" s="43"/>
      <c r="L306" s="213"/>
      <c r="M306" s="43"/>
      <c r="N306" s="43"/>
      <c r="O306" s="213"/>
      <c r="P306" s="43"/>
    </row>
    <row r="307" spans="2:16" s="12" customFormat="1" ht="32.25" customHeight="1" x14ac:dyDescent="0.25">
      <c r="B307" s="156" t="s">
        <v>311</v>
      </c>
      <c r="C307" s="19">
        <v>805</v>
      </c>
      <c r="D307" s="24" t="s">
        <v>63</v>
      </c>
      <c r="E307" s="24" t="s">
        <v>156</v>
      </c>
      <c r="F307" s="89" t="s">
        <v>312</v>
      </c>
      <c r="G307" s="21"/>
      <c r="H307" s="43">
        <f t="shared" ref="H307:P307" si="188">H308</f>
        <v>30000</v>
      </c>
      <c r="I307" s="213">
        <f t="shared" si="188"/>
        <v>0</v>
      </c>
      <c r="J307" s="43">
        <f t="shared" si="188"/>
        <v>30000</v>
      </c>
      <c r="K307" s="43">
        <f t="shared" si="188"/>
        <v>30000</v>
      </c>
      <c r="L307" s="213">
        <f t="shared" si="188"/>
        <v>0</v>
      </c>
      <c r="M307" s="43">
        <f t="shared" si="188"/>
        <v>30000</v>
      </c>
      <c r="N307" s="43">
        <f t="shared" si="188"/>
        <v>30000</v>
      </c>
      <c r="O307" s="213">
        <f t="shared" si="188"/>
        <v>0</v>
      </c>
      <c r="P307" s="43">
        <f t="shared" si="188"/>
        <v>30000</v>
      </c>
    </row>
    <row r="308" spans="2:16" s="12" customFormat="1" ht="95.25" customHeight="1" x14ac:dyDescent="0.25">
      <c r="B308" s="156" t="s">
        <v>2288</v>
      </c>
      <c r="C308" s="19">
        <v>805</v>
      </c>
      <c r="D308" s="24" t="s">
        <v>63</v>
      </c>
      <c r="E308" s="24" t="s">
        <v>156</v>
      </c>
      <c r="F308" s="89" t="s">
        <v>313</v>
      </c>
      <c r="G308" s="21">
        <v>600</v>
      </c>
      <c r="H308" s="43">
        <v>30000</v>
      </c>
      <c r="I308" s="213"/>
      <c r="J308" s="43">
        <f>H308+I308</f>
        <v>30000</v>
      </c>
      <c r="K308" s="43">
        <v>30000</v>
      </c>
      <c r="L308" s="213"/>
      <c r="M308" s="43">
        <f>K308+L308</f>
        <v>30000</v>
      </c>
      <c r="N308" s="43">
        <v>30000</v>
      </c>
      <c r="O308" s="213"/>
      <c r="P308" s="43">
        <f>N308+O308</f>
        <v>30000</v>
      </c>
    </row>
    <row r="309" spans="2:16" s="12" customFormat="1" ht="30" x14ac:dyDescent="0.25">
      <c r="B309" s="156" t="s">
        <v>314</v>
      </c>
      <c r="C309" s="19">
        <v>805</v>
      </c>
      <c r="D309" s="24" t="s">
        <v>295</v>
      </c>
      <c r="E309" s="24" t="s">
        <v>156</v>
      </c>
      <c r="F309" s="89" t="s">
        <v>271</v>
      </c>
      <c r="G309" s="21"/>
      <c r="H309" s="5">
        <f t="shared" ref="H309:P309" si="189">H310+H312+H314</f>
        <v>73673</v>
      </c>
      <c r="I309" s="220">
        <f t="shared" si="189"/>
        <v>42729</v>
      </c>
      <c r="J309" s="5">
        <f t="shared" si="189"/>
        <v>116402</v>
      </c>
      <c r="K309" s="5">
        <f t="shared" si="189"/>
        <v>65749</v>
      </c>
      <c r="L309" s="220">
        <f t="shared" si="189"/>
        <v>22550</v>
      </c>
      <c r="M309" s="5">
        <f t="shared" si="189"/>
        <v>88299</v>
      </c>
      <c r="N309" s="5">
        <f t="shared" si="189"/>
        <v>45969</v>
      </c>
      <c r="O309" s="220">
        <f t="shared" si="189"/>
        <v>26485</v>
      </c>
      <c r="P309" s="5">
        <f t="shared" si="189"/>
        <v>72454</v>
      </c>
    </row>
    <row r="310" spans="2:16" s="12" customFormat="1" ht="30" hidden="1" x14ac:dyDescent="0.25">
      <c r="B310" s="156" t="s">
        <v>315</v>
      </c>
      <c r="C310" s="19">
        <v>805</v>
      </c>
      <c r="D310" s="24" t="s">
        <v>295</v>
      </c>
      <c r="E310" s="24" t="s">
        <v>156</v>
      </c>
      <c r="F310" s="89" t="s">
        <v>316</v>
      </c>
      <c r="G310" s="21"/>
      <c r="H310" s="43">
        <f t="shared" ref="H310:P310" si="190">H311</f>
        <v>0</v>
      </c>
      <c r="I310" s="213">
        <f t="shared" si="190"/>
        <v>0</v>
      </c>
      <c r="J310" s="43">
        <f t="shared" si="190"/>
        <v>0</v>
      </c>
      <c r="K310" s="43">
        <f t="shared" si="190"/>
        <v>0</v>
      </c>
      <c r="L310" s="213">
        <f t="shared" si="190"/>
        <v>0</v>
      </c>
      <c r="M310" s="43">
        <f t="shared" si="190"/>
        <v>0</v>
      </c>
      <c r="N310" s="43">
        <f t="shared" si="190"/>
        <v>0</v>
      </c>
      <c r="O310" s="213">
        <f t="shared" si="190"/>
        <v>0</v>
      </c>
      <c r="P310" s="43">
        <f t="shared" si="190"/>
        <v>0</v>
      </c>
    </row>
    <row r="311" spans="2:16" s="12" customFormat="1" ht="45" hidden="1" x14ac:dyDescent="0.25">
      <c r="B311" s="156" t="s">
        <v>317</v>
      </c>
      <c r="C311" s="19">
        <v>805</v>
      </c>
      <c r="D311" s="24" t="s">
        <v>295</v>
      </c>
      <c r="E311" s="24" t="s">
        <v>156</v>
      </c>
      <c r="F311" s="89" t="s">
        <v>318</v>
      </c>
      <c r="G311" s="21">
        <v>600</v>
      </c>
      <c r="H311" s="43"/>
      <c r="I311" s="213"/>
      <c r="J311" s="43"/>
      <c r="K311" s="43"/>
      <c r="L311" s="213"/>
      <c r="M311" s="43"/>
      <c r="N311" s="43"/>
      <c r="O311" s="213"/>
      <c r="P311" s="43"/>
    </row>
    <row r="312" spans="2:16" s="12" customFormat="1" ht="30" x14ac:dyDescent="0.25">
      <c r="B312" s="156" t="s">
        <v>319</v>
      </c>
      <c r="C312" s="19">
        <v>805</v>
      </c>
      <c r="D312" s="24" t="s">
        <v>295</v>
      </c>
      <c r="E312" s="24" t="s">
        <v>156</v>
      </c>
      <c r="F312" s="89" t="s">
        <v>320</v>
      </c>
      <c r="G312" s="21"/>
      <c r="H312" s="43">
        <f t="shared" ref="H312:P312" si="191">H313</f>
        <v>12539</v>
      </c>
      <c r="I312" s="213">
        <f t="shared" si="191"/>
        <v>0</v>
      </c>
      <c r="J312" s="43">
        <f t="shared" si="191"/>
        <v>12539</v>
      </c>
      <c r="K312" s="43">
        <f t="shared" si="191"/>
        <v>12949</v>
      </c>
      <c r="L312" s="213">
        <f t="shared" si="191"/>
        <v>-307</v>
      </c>
      <c r="M312" s="43">
        <f t="shared" si="191"/>
        <v>12642</v>
      </c>
      <c r="N312" s="43">
        <f t="shared" si="191"/>
        <v>13169</v>
      </c>
      <c r="O312" s="213">
        <f t="shared" si="191"/>
        <v>-319</v>
      </c>
      <c r="P312" s="43">
        <f t="shared" si="191"/>
        <v>12850</v>
      </c>
    </row>
    <row r="313" spans="2:16" s="12" customFormat="1" ht="68.25" customHeight="1" x14ac:dyDescent="0.25">
      <c r="B313" s="156" t="s">
        <v>321</v>
      </c>
      <c r="C313" s="19">
        <v>805</v>
      </c>
      <c r="D313" s="24" t="s">
        <v>295</v>
      </c>
      <c r="E313" s="24" t="s">
        <v>156</v>
      </c>
      <c r="F313" s="89" t="s">
        <v>322</v>
      </c>
      <c r="G313" s="21">
        <v>600</v>
      </c>
      <c r="H313" s="43">
        <v>12539</v>
      </c>
      <c r="I313" s="213"/>
      <c r="J313" s="43">
        <f>H313+I313</f>
        <v>12539</v>
      </c>
      <c r="K313" s="43">
        <v>12949</v>
      </c>
      <c r="L313" s="213">
        <v>-307</v>
      </c>
      <c r="M313" s="43">
        <f>K313+L313</f>
        <v>12642</v>
      </c>
      <c r="N313" s="43">
        <v>13169</v>
      </c>
      <c r="O313" s="213">
        <v>-319</v>
      </c>
      <c r="P313" s="43">
        <f>N313+O313</f>
        <v>12850</v>
      </c>
    </row>
    <row r="314" spans="2:16" s="12" customFormat="1" ht="41.25" customHeight="1" x14ac:dyDescent="0.25">
      <c r="B314" s="156" t="s">
        <v>323</v>
      </c>
      <c r="C314" s="19">
        <v>805</v>
      </c>
      <c r="D314" s="24" t="s">
        <v>295</v>
      </c>
      <c r="E314" s="24" t="s">
        <v>156</v>
      </c>
      <c r="F314" s="89" t="s">
        <v>324</v>
      </c>
      <c r="G314" s="21"/>
      <c r="H314" s="43">
        <f t="shared" ref="H314:P314" si="192">H317+H315+H318+H319+H322+H323+H321</f>
        <v>61134</v>
      </c>
      <c r="I314" s="213">
        <f t="shared" si="192"/>
        <v>42729</v>
      </c>
      <c r="J314" s="43">
        <f t="shared" si="192"/>
        <v>103863</v>
      </c>
      <c r="K314" s="43">
        <f t="shared" si="192"/>
        <v>52800</v>
      </c>
      <c r="L314" s="213">
        <f t="shared" si="192"/>
        <v>22857</v>
      </c>
      <c r="M314" s="43">
        <f t="shared" si="192"/>
        <v>75657</v>
      </c>
      <c r="N314" s="43">
        <f t="shared" si="192"/>
        <v>32800</v>
      </c>
      <c r="O314" s="213">
        <f t="shared" si="192"/>
        <v>26804</v>
      </c>
      <c r="P314" s="43">
        <f t="shared" si="192"/>
        <v>59604</v>
      </c>
    </row>
    <row r="315" spans="2:16" s="12" customFormat="1" ht="46.5" customHeight="1" x14ac:dyDescent="0.25">
      <c r="B315" s="156" t="s">
        <v>325</v>
      </c>
      <c r="C315" s="19">
        <v>805</v>
      </c>
      <c r="D315" s="24" t="s">
        <v>63</v>
      </c>
      <c r="E315" s="24" t="s">
        <v>156</v>
      </c>
      <c r="F315" s="89" t="s">
        <v>326</v>
      </c>
      <c r="G315" s="21">
        <v>600</v>
      </c>
      <c r="H315" s="43">
        <v>43500</v>
      </c>
      <c r="I315" s="213">
        <f>1685+4589</f>
        <v>6274</v>
      </c>
      <c r="J315" s="43">
        <f>H315+I315</f>
        <v>49774</v>
      </c>
      <c r="K315" s="43">
        <v>43500</v>
      </c>
      <c r="L315" s="213">
        <f>3224-2</f>
        <v>3222</v>
      </c>
      <c r="M315" s="43">
        <f>K315+L315</f>
        <v>46722</v>
      </c>
      <c r="N315" s="43">
        <v>23500</v>
      </c>
      <c r="O315" s="213">
        <f>2175-2</f>
        <v>2173</v>
      </c>
      <c r="P315" s="43">
        <f>N315+O315</f>
        <v>25673</v>
      </c>
    </row>
    <row r="316" spans="2:16" s="12" customFormat="1" ht="59.25" hidden="1" customHeight="1" x14ac:dyDescent="0.25">
      <c r="B316" s="156" t="s">
        <v>327</v>
      </c>
      <c r="C316" s="19">
        <v>805</v>
      </c>
      <c r="D316" s="24" t="s">
        <v>295</v>
      </c>
      <c r="E316" s="24" t="s">
        <v>156</v>
      </c>
      <c r="F316" s="89" t="s">
        <v>328</v>
      </c>
      <c r="G316" s="21">
        <v>500</v>
      </c>
      <c r="H316" s="43"/>
      <c r="I316" s="213"/>
      <c r="J316" s="43">
        <f t="shared" ref="J316:J323" si="193">H316+I316</f>
        <v>0</v>
      </c>
      <c r="K316" s="43"/>
      <c r="L316" s="213"/>
      <c r="M316" s="43">
        <f t="shared" ref="M316:M323" si="194">K316+L316</f>
        <v>0</v>
      </c>
      <c r="N316" s="43"/>
      <c r="O316" s="213"/>
      <c r="P316" s="43">
        <f t="shared" ref="P316:P323" si="195">N316+O316</f>
        <v>0</v>
      </c>
    </row>
    <row r="317" spans="2:16" ht="68.25" hidden="1" customHeight="1" x14ac:dyDescent="0.25">
      <c r="B317" s="156" t="s">
        <v>329</v>
      </c>
      <c r="C317" s="19">
        <v>805</v>
      </c>
      <c r="D317" s="24" t="s">
        <v>295</v>
      </c>
      <c r="E317" s="24" t="s">
        <v>156</v>
      </c>
      <c r="F317" s="89" t="s">
        <v>328</v>
      </c>
      <c r="G317" s="21">
        <v>600</v>
      </c>
      <c r="H317" s="43"/>
      <c r="I317" s="213"/>
      <c r="J317" s="43">
        <f t="shared" si="193"/>
        <v>0</v>
      </c>
      <c r="K317" s="43"/>
      <c r="L317" s="213"/>
      <c r="M317" s="43">
        <f t="shared" si="194"/>
        <v>0</v>
      </c>
      <c r="N317" s="43"/>
      <c r="O317" s="213"/>
      <c r="P317" s="43">
        <f t="shared" si="195"/>
        <v>0</v>
      </c>
    </row>
    <row r="318" spans="2:16" ht="70.5" hidden="1" customHeight="1" x14ac:dyDescent="0.25">
      <c r="B318" s="156" t="s">
        <v>330</v>
      </c>
      <c r="C318" s="19">
        <v>805</v>
      </c>
      <c r="D318" s="24" t="s">
        <v>63</v>
      </c>
      <c r="E318" s="22" t="s">
        <v>156</v>
      </c>
      <c r="F318" s="89" t="s">
        <v>331</v>
      </c>
      <c r="G318" s="21">
        <v>400</v>
      </c>
      <c r="H318" s="43"/>
      <c r="I318" s="213"/>
      <c r="J318" s="43">
        <f t="shared" si="193"/>
        <v>0</v>
      </c>
      <c r="K318" s="43"/>
      <c r="L318" s="213"/>
      <c r="M318" s="43">
        <f t="shared" si="194"/>
        <v>0</v>
      </c>
      <c r="N318" s="43"/>
      <c r="O318" s="213"/>
      <c r="P318" s="43">
        <f t="shared" si="195"/>
        <v>0</v>
      </c>
    </row>
    <row r="319" spans="2:16" ht="67.5" hidden="1" customHeight="1" x14ac:dyDescent="0.25">
      <c r="B319" s="156" t="s">
        <v>332</v>
      </c>
      <c r="C319" s="19">
        <v>805</v>
      </c>
      <c r="D319" s="24" t="s">
        <v>63</v>
      </c>
      <c r="E319" s="22" t="s">
        <v>156</v>
      </c>
      <c r="F319" s="89" t="s">
        <v>333</v>
      </c>
      <c r="G319" s="21">
        <v>400</v>
      </c>
      <c r="H319" s="43"/>
      <c r="I319" s="213"/>
      <c r="J319" s="43">
        <f t="shared" si="193"/>
        <v>0</v>
      </c>
      <c r="K319" s="43"/>
      <c r="L319" s="213"/>
      <c r="M319" s="43">
        <f t="shared" si="194"/>
        <v>0</v>
      </c>
      <c r="N319" s="43"/>
      <c r="O319" s="213"/>
      <c r="P319" s="43">
        <f t="shared" si="195"/>
        <v>0</v>
      </c>
    </row>
    <row r="320" spans="2:16" ht="67.5" hidden="1" customHeight="1" x14ac:dyDescent="0.25">
      <c r="B320" s="156" t="s">
        <v>334</v>
      </c>
      <c r="C320" s="19">
        <v>805</v>
      </c>
      <c r="D320" s="24" t="s">
        <v>63</v>
      </c>
      <c r="E320" s="22" t="s">
        <v>156</v>
      </c>
      <c r="F320" s="89" t="s">
        <v>335</v>
      </c>
      <c r="G320" s="21"/>
      <c r="H320" s="43"/>
      <c r="I320" s="213"/>
      <c r="J320" s="43">
        <f t="shared" si="193"/>
        <v>0</v>
      </c>
      <c r="K320" s="43"/>
      <c r="L320" s="213"/>
      <c r="M320" s="43">
        <f t="shared" si="194"/>
        <v>0</v>
      </c>
      <c r="N320" s="43"/>
      <c r="O320" s="213"/>
      <c r="P320" s="43">
        <f t="shared" si="195"/>
        <v>0</v>
      </c>
    </row>
    <row r="321" spans="2:16" ht="67.5" hidden="1" customHeight="1" x14ac:dyDescent="0.25">
      <c r="B321" s="156" t="s">
        <v>336</v>
      </c>
      <c r="C321" s="19">
        <v>805</v>
      </c>
      <c r="D321" s="24" t="s">
        <v>63</v>
      </c>
      <c r="E321" s="22" t="s">
        <v>156</v>
      </c>
      <c r="F321" s="89" t="s">
        <v>335</v>
      </c>
      <c r="G321" s="21">
        <v>400</v>
      </c>
      <c r="H321" s="43"/>
      <c r="I321" s="213"/>
      <c r="J321" s="43">
        <f t="shared" si="193"/>
        <v>0</v>
      </c>
      <c r="K321" s="43"/>
      <c r="L321" s="213"/>
      <c r="M321" s="43">
        <f t="shared" si="194"/>
        <v>0</v>
      </c>
      <c r="N321" s="43"/>
      <c r="O321" s="213"/>
      <c r="P321" s="43">
        <f t="shared" si="195"/>
        <v>0</v>
      </c>
    </row>
    <row r="322" spans="2:16" ht="63" customHeight="1" x14ac:dyDescent="0.25">
      <c r="B322" s="156" t="s">
        <v>2285</v>
      </c>
      <c r="C322" s="19">
        <v>805</v>
      </c>
      <c r="D322" s="24" t="s">
        <v>63</v>
      </c>
      <c r="E322" s="22" t="s">
        <v>156</v>
      </c>
      <c r="F322" s="89" t="s">
        <v>335</v>
      </c>
      <c r="G322" s="21">
        <v>500</v>
      </c>
      <c r="H322" s="43">
        <v>3150</v>
      </c>
      <c r="I322" s="213">
        <f>11850-7206</f>
        <v>4644</v>
      </c>
      <c r="J322" s="43">
        <f t="shared" si="193"/>
        <v>7794</v>
      </c>
      <c r="K322" s="43">
        <v>3150</v>
      </c>
      <c r="L322" s="213">
        <f>11850-10546</f>
        <v>1304</v>
      </c>
      <c r="M322" s="43">
        <f t="shared" si="194"/>
        <v>4454</v>
      </c>
      <c r="N322" s="43">
        <v>3150</v>
      </c>
      <c r="O322" s="213">
        <f>11850-10351</f>
        <v>1499</v>
      </c>
      <c r="P322" s="43">
        <f t="shared" si="195"/>
        <v>4649</v>
      </c>
    </row>
    <row r="323" spans="2:16" ht="90" x14ac:dyDescent="0.25">
      <c r="B323" s="156" t="s">
        <v>2286</v>
      </c>
      <c r="C323" s="19">
        <v>805</v>
      </c>
      <c r="D323" s="24" t="s">
        <v>63</v>
      </c>
      <c r="E323" s="22" t="s">
        <v>156</v>
      </c>
      <c r="F323" s="89" t="s">
        <v>335</v>
      </c>
      <c r="G323" s="21">
        <v>600</v>
      </c>
      <c r="H323" s="43">
        <v>14484</v>
      </c>
      <c r="I323" s="213">
        <f>32633-822</f>
        <v>31811</v>
      </c>
      <c r="J323" s="43">
        <f t="shared" si="193"/>
        <v>46295</v>
      </c>
      <c r="K323" s="43">
        <v>6150</v>
      </c>
      <c r="L323" s="213">
        <f>10548+7783</f>
        <v>18331</v>
      </c>
      <c r="M323" s="43">
        <f t="shared" si="194"/>
        <v>24481</v>
      </c>
      <c r="N323" s="43">
        <v>6150</v>
      </c>
      <c r="O323" s="213">
        <f>12779+10353</f>
        <v>23132</v>
      </c>
      <c r="P323" s="43">
        <f t="shared" si="195"/>
        <v>29282</v>
      </c>
    </row>
    <row r="324" spans="2:16" ht="30" x14ac:dyDescent="0.25">
      <c r="B324" s="156" t="s">
        <v>337</v>
      </c>
      <c r="C324" s="19">
        <v>805</v>
      </c>
      <c r="D324" s="24" t="s">
        <v>295</v>
      </c>
      <c r="E324" s="24" t="s">
        <v>156</v>
      </c>
      <c r="F324" s="89" t="s">
        <v>338</v>
      </c>
      <c r="G324" s="21"/>
      <c r="H324" s="43">
        <f t="shared" ref="H324:P324" si="196">H325+H328+H330</f>
        <v>7400</v>
      </c>
      <c r="I324" s="213">
        <f t="shared" si="196"/>
        <v>0</v>
      </c>
      <c r="J324" s="43">
        <f t="shared" si="196"/>
        <v>7400</v>
      </c>
      <c r="K324" s="43">
        <f t="shared" si="196"/>
        <v>7400</v>
      </c>
      <c r="L324" s="213">
        <f t="shared" si="196"/>
        <v>0</v>
      </c>
      <c r="M324" s="43">
        <f t="shared" si="196"/>
        <v>7400</v>
      </c>
      <c r="N324" s="43">
        <f t="shared" si="196"/>
        <v>7400</v>
      </c>
      <c r="O324" s="213">
        <f t="shared" si="196"/>
        <v>0</v>
      </c>
      <c r="P324" s="43">
        <f t="shared" si="196"/>
        <v>7400</v>
      </c>
    </row>
    <row r="325" spans="2:16" ht="30" x14ac:dyDescent="0.25">
      <c r="B325" s="156" t="s">
        <v>339</v>
      </c>
      <c r="C325" s="19">
        <v>805</v>
      </c>
      <c r="D325" s="24" t="s">
        <v>295</v>
      </c>
      <c r="E325" s="24" t="s">
        <v>156</v>
      </c>
      <c r="F325" s="89" t="s">
        <v>340</v>
      </c>
      <c r="G325" s="21"/>
      <c r="H325" s="5">
        <f t="shared" ref="H325:P325" si="197">H327+H326</f>
        <v>7400</v>
      </c>
      <c r="I325" s="220">
        <f t="shared" si="197"/>
        <v>0</v>
      </c>
      <c r="J325" s="5">
        <f t="shared" si="197"/>
        <v>7400</v>
      </c>
      <c r="K325" s="5">
        <f t="shared" si="197"/>
        <v>7400</v>
      </c>
      <c r="L325" s="220">
        <f t="shared" si="197"/>
        <v>0</v>
      </c>
      <c r="M325" s="5">
        <f t="shared" si="197"/>
        <v>7400</v>
      </c>
      <c r="N325" s="5">
        <f t="shared" si="197"/>
        <v>7400</v>
      </c>
      <c r="O325" s="220">
        <f t="shared" si="197"/>
        <v>0</v>
      </c>
      <c r="P325" s="5">
        <f t="shared" si="197"/>
        <v>7400</v>
      </c>
    </row>
    <row r="326" spans="2:16" ht="57" customHeight="1" x14ac:dyDescent="0.25">
      <c r="B326" s="156" t="s">
        <v>341</v>
      </c>
      <c r="C326" s="19">
        <v>805</v>
      </c>
      <c r="D326" s="24" t="s">
        <v>295</v>
      </c>
      <c r="E326" s="24" t="s">
        <v>156</v>
      </c>
      <c r="F326" s="89" t="s">
        <v>342</v>
      </c>
      <c r="G326" s="21">
        <v>200</v>
      </c>
      <c r="H326" s="43">
        <v>7400</v>
      </c>
      <c r="I326" s="213"/>
      <c r="J326" s="43">
        <f>H326+I326</f>
        <v>7400</v>
      </c>
      <c r="K326" s="43">
        <v>7400</v>
      </c>
      <c r="L326" s="213"/>
      <c r="M326" s="43">
        <f>K326+L326</f>
        <v>7400</v>
      </c>
      <c r="N326" s="43">
        <v>7400</v>
      </c>
      <c r="O326" s="213"/>
      <c r="P326" s="43">
        <f>N326+O326</f>
        <v>7400</v>
      </c>
    </row>
    <row r="327" spans="2:16" ht="45" hidden="1" x14ac:dyDescent="0.25">
      <c r="B327" s="156" t="s">
        <v>343</v>
      </c>
      <c r="C327" s="19">
        <v>805</v>
      </c>
      <c r="D327" s="24" t="s">
        <v>295</v>
      </c>
      <c r="E327" s="24" t="s">
        <v>156</v>
      </c>
      <c r="F327" s="89" t="s">
        <v>342</v>
      </c>
      <c r="G327" s="21">
        <v>600</v>
      </c>
      <c r="H327" s="43"/>
      <c r="I327" s="213"/>
      <c r="J327" s="43"/>
      <c r="K327" s="43"/>
      <c r="L327" s="213"/>
      <c r="M327" s="43"/>
      <c r="N327" s="43"/>
      <c r="O327" s="213"/>
      <c r="P327" s="43"/>
    </row>
    <row r="328" spans="2:16" ht="30.75" hidden="1" customHeight="1" x14ac:dyDescent="0.25">
      <c r="B328" s="156" t="s">
        <v>344</v>
      </c>
      <c r="C328" s="19">
        <v>805</v>
      </c>
      <c r="D328" s="24" t="s">
        <v>295</v>
      </c>
      <c r="E328" s="24" t="s">
        <v>156</v>
      </c>
      <c r="F328" s="89" t="s">
        <v>345</v>
      </c>
      <c r="G328" s="21"/>
      <c r="H328" s="5">
        <f t="shared" ref="H328:P328" si="198">H329</f>
        <v>0</v>
      </c>
      <c r="I328" s="220">
        <f t="shared" si="198"/>
        <v>0</v>
      </c>
      <c r="J328" s="5">
        <f t="shared" si="198"/>
        <v>0</v>
      </c>
      <c r="K328" s="5">
        <f t="shared" si="198"/>
        <v>0</v>
      </c>
      <c r="L328" s="220">
        <f t="shared" si="198"/>
        <v>0</v>
      </c>
      <c r="M328" s="5">
        <f t="shared" si="198"/>
        <v>0</v>
      </c>
      <c r="N328" s="5">
        <f t="shared" si="198"/>
        <v>0</v>
      </c>
      <c r="O328" s="220">
        <f t="shared" si="198"/>
        <v>0</v>
      </c>
      <c r="P328" s="5">
        <f t="shared" si="198"/>
        <v>0</v>
      </c>
    </row>
    <row r="329" spans="2:16" ht="75" hidden="1" x14ac:dyDescent="0.25">
      <c r="B329" s="156" t="s">
        <v>346</v>
      </c>
      <c r="C329" s="19">
        <v>805</v>
      </c>
      <c r="D329" s="24" t="s">
        <v>295</v>
      </c>
      <c r="E329" s="24" t="s">
        <v>156</v>
      </c>
      <c r="F329" s="89" t="s">
        <v>347</v>
      </c>
      <c r="G329" s="21">
        <v>600</v>
      </c>
      <c r="H329" s="43"/>
      <c r="I329" s="213"/>
      <c r="J329" s="43"/>
      <c r="K329" s="43"/>
      <c r="L329" s="213"/>
      <c r="M329" s="43"/>
      <c r="N329" s="43"/>
      <c r="O329" s="213"/>
      <c r="P329" s="43"/>
    </row>
    <row r="330" spans="2:16" ht="33.75" hidden="1" customHeight="1" x14ac:dyDescent="0.25">
      <c r="B330" s="156" t="s">
        <v>348</v>
      </c>
      <c r="C330" s="19">
        <v>805</v>
      </c>
      <c r="D330" s="24" t="s">
        <v>295</v>
      </c>
      <c r="E330" s="24" t="s">
        <v>156</v>
      </c>
      <c r="F330" s="89" t="s">
        <v>349</v>
      </c>
      <c r="G330" s="21"/>
      <c r="H330" s="5">
        <f t="shared" ref="H330:P330" si="199">H333+H331+H332+H334</f>
        <v>0</v>
      </c>
      <c r="I330" s="220">
        <f t="shared" si="199"/>
        <v>0</v>
      </c>
      <c r="J330" s="5">
        <f t="shared" si="199"/>
        <v>0</v>
      </c>
      <c r="K330" s="5">
        <f t="shared" si="199"/>
        <v>0</v>
      </c>
      <c r="L330" s="220">
        <f t="shared" si="199"/>
        <v>0</v>
      </c>
      <c r="M330" s="5">
        <f t="shared" si="199"/>
        <v>0</v>
      </c>
      <c r="N330" s="5">
        <f t="shared" si="199"/>
        <v>0</v>
      </c>
      <c r="O330" s="220">
        <f t="shared" si="199"/>
        <v>0</v>
      </c>
      <c r="P330" s="5">
        <f t="shared" si="199"/>
        <v>0</v>
      </c>
    </row>
    <row r="331" spans="2:16" ht="68.25" hidden="1" customHeight="1" x14ac:dyDescent="0.25">
      <c r="B331" s="156" t="s">
        <v>350</v>
      </c>
      <c r="C331" s="19">
        <v>805</v>
      </c>
      <c r="D331" s="24" t="s">
        <v>295</v>
      </c>
      <c r="E331" s="24" t="s">
        <v>156</v>
      </c>
      <c r="F331" s="89" t="s">
        <v>351</v>
      </c>
      <c r="G331" s="21">
        <v>600</v>
      </c>
      <c r="H331" s="43"/>
      <c r="I331" s="213"/>
      <c r="J331" s="43"/>
      <c r="K331" s="43"/>
      <c r="L331" s="213"/>
      <c r="M331" s="43"/>
      <c r="N331" s="43"/>
      <c r="O331" s="213"/>
      <c r="P331" s="43"/>
    </row>
    <row r="332" spans="2:16" ht="62.25" hidden="1" customHeight="1" x14ac:dyDescent="0.25">
      <c r="B332" s="156" t="s">
        <v>352</v>
      </c>
      <c r="C332" s="19">
        <v>805</v>
      </c>
      <c r="D332" s="24" t="s">
        <v>295</v>
      </c>
      <c r="E332" s="24" t="s">
        <v>156</v>
      </c>
      <c r="F332" s="89" t="s">
        <v>351</v>
      </c>
      <c r="G332" s="21">
        <v>800</v>
      </c>
      <c r="H332" s="43"/>
      <c r="I332" s="213"/>
      <c r="J332" s="43"/>
      <c r="K332" s="43"/>
      <c r="L332" s="213"/>
      <c r="M332" s="43"/>
      <c r="N332" s="43"/>
      <c r="O332" s="213"/>
      <c r="P332" s="43"/>
    </row>
    <row r="333" spans="2:16" ht="87" hidden="1" customHeight="1" x14ac:dyDescent="0.25">
      <c r="B333" s="156" t="s">
        <v>329</v>
      </c>
      <c r="C333" s="19">
        <v>805</v>
      </c>
      <c r="D333" s="24" t="s">
        <v>295</v>
      </c>
      <c r="E333" s="24" t="s">
        <v>156</v>
      </c>
      <c r="F333" s="89" t="s">
        <v>353</v>
      </c>
      <c r="G333" s="21">
        <v>600</v>
      </c>
      <c r="H333" s="43"/>
      <c r="I333" s="213"/>
      <c r="J333" s="43"/>
      <c r="K333" s="43"/>
      <c r="L333" s="213"/>
      <c r="M333" s="43"/>
      <c r="N333" s="43"/>
      <c r="O333" s="213"/>
      <c r="P333" s="43"/>
    </row>
    <row r="334" spans="2:16" ht="45" hidden="1" x14ac:dyDescent="0.25">
      <c r="B334" s="156" t="s">
        <v>352</v>
      </c>
      <c r="C334" s="19">
        <v>805</v>
      </c>
      <c r="D334" s="24" t="s">
        <v>295</v>
      </c>
      <c r="E334" s="24" t="s">
        <v>156</v>
      </c>
      <c r="F334" s="89" t="s">
        <v>353</v>
      </c>
      <c r="G334" s="21">
        <v>800</v>
      </c>
      <c r="H334" s="43"/>
      <c r="I334" s="213"/>
      <c r="J334" s="43"/>
      <c r="K334" s="43"/>
      <c r="L334" s="213"/>
      <c r="M334" s="43"/>
      <c r="N334" s="43"/>
      <c r="O334" s="213"/>
      <c r="P334" s="43"/>
    </row>
    <row r="335" spans="2:16" ht="15.75" x14ac:dyDescent="0.25">
      <c r="B335" s="158" t="s">
        <v>47</v>
      </c>
      <c r="C335" s="19">
        <v>805</v>
      </c>
      <c r="D335" s="20" t="s">
        <v>254</v>
      </c>
      <c r="E335" s="21"/>
      <c r="F335" s="21"/>
      <c r="G335" s="23"/>
      <c r="H335" s="4">
        <f t="shared" ref="H335:P335" si="200">H336+H341</f>
        <v>85</v>
      </c>
      <c r="I335" s="219">
        <f t="shared" si="200"/>
        <v>0</v>
      </c>
      <c r="J335" s="4">
        <f t="shared" si="200"/>
        <v>85</v>
      </c>
      <c r="K335" s="4">
        <f t="shared" si="200"/>
        <v>1537</v>
      </c>
      <c r="L335" s="219">
        <f t="shared" si="200"/>
        <v>0</v>
      </c>
      <c r="M335" s="4">
        <f t="shared" si="200"/>
        <v>1537</v>
      </c>
      <c r="N335" s="4">
        <f t="shared" si="200"/>
        <v>2745</v>
      </c>
      <c r="O335" s="219">
        <f t="shared" si="200"/>
        <v>0</v>
      </c>
      <c r="P335" s="4">
        <f t="shared" si="200"/>
        <v>2745</v>
      </c>
    </row>
    <row r="336" spans="2:16" ht="15.75" x14ac:dyDescent="0.25">
      <c r="B336" s="158" t="s">
        <v>354</v>
      </c>
      <c r="C336" s="19">
        <v>805</v>
      </c>
      <c r="D336" s="20" t="s">
        <v>254</v>
      </c>
      <c r="E336" s="20" t="s">
        <v>86</v>
      </c>
      <c r="F336" s="21"/>
      <c r="G336" s="23"/>
      <c r="H336" s="4">
        <f t="shared" ref="H336:I339" si="201">H337</f>
        <v>0</v>
      </c>
      <c r="I336" s="219">
        <f t="shared" si="201"/>
        <v>0</v>
      </c>
      <c r="J336" s="4"/>
      <c r="K336" s="4">
        <f t="shared" ref="K336:N339" si="202">K337</f>
        <v>1452</v>
      </c>
      <c r="L336" s="219">
        <f t="shared" ref="L336:M339" si="203">L337</f>
        <v>0</v>
      </c>
      <c r="M336" s="4">
        <f t="shared" si="203"/>
        <v>1452</v>
      </c>
      <c r="N336" s="4">
        <f t="shared" si="202"/>
        <v>2660</v>
      </c>
      <c r="O336" s="219">
        <f t="shared" ref="O336:P339" si="204">O337</f>
        <v>0</v>
      </c>
      <c r="P336" s="4">
        <f t="shared" si="204"/>
        <v>2660</v>
      </c>
    </row>
    <row r="337" spans="2:16" ht="30" x14ac:dyDescent="0.25">
      <c r="B337" s="156" t="s">
        <v>50</v>
      </c>
      <c r="C337" s="35">
        <v>805</v>
      </c>
      <c r="D337" s="61" t="s">
        <v>48</v>
      </c>
      <c r="E337" s="61" t="s">
        <v>63</v>
      </c>
      <c r="F337" s="89" t="s">
        <v>51</v>
      </c>
      <c r="G337" s="88"/>
      <c r="H337" s="9">
        <f t="shared" si="201"/>
        <v>0</v>
      </c>
      <c r="I337" s="217">
        <f t="shared" si="201"/>
        <v>0</v>
      </c>
      <c r="J337" s="9"/>
      <c r="K337" s="9">
        <f t="shared" si="202"/>
        <v>1452</v>
      </c>
      <c r="L337" s="217">
        <f t="shared" si="203"/>
        <v>0</v>
      </c>
      <c r="M337" s="9">
        <f t="shared" si="203"/>
        <v>1452</v>
      </c>
      <c r="N337" s="9">
        <f t="shared" si="202"/>
        <v>2660</v>
      </c>
      <c r="O337" s="217">
        <f t="shared" si="204"/>
        <v>0</v>
      </c>
      <c r="P337" s="9">
        <f t="shared" si="204"/>
        <v>2660</v>
      </c>
    </row>
    <row r="338" spans="2:16" ht="30" customHeight="1" x14ac:dyDescent="0.25">
      <c r="B338" s="156" t="s">
        <v>355</v>
      </c>
      <c r="C338" s="35">
        <v>805</v>
      </c>
      <c r="D338" s="61" t="s">
        <v>48</v>
      </c>
      <c r="E338" s="61" t="s">
        <v>63</v>
      </c>
      <c r="F338" s="89" t="s">
        <v>356</v>
      </c>
      <c r="G338" s="88"/>
      <c r="H338" s="43">
        <f t="shared" si="201"/>
        <v>0</v>
      </c>
      <c r="I338" s="213">
        <f t="shared" si="201"/>
        <v>0</v>
      </c>
      <c r="J338" s="43"/>
      <c r="K338" s="43">
        <f t="shared" si="202"/>
        <v>1452</v>
      </c>
      <c r="L338" s="213">
        <f t="shared" si="203"/>
        <v>0</v>
      </c>
      <c r="M338" s="43">
        <f t="shared" si="203"/>
        <v>1452</v>
      </c>
      <c r="N338" s="43">
        <f t="shared" si="202"/>
        <v>2660</v>
      </c>
      <c r="O338" s="213">
        <f t="shared" si="204"/>
        <v>0</v>
      </c>
      <c r="P338" s="43">
        <f t="shared" si="204"/>
        <v>2660</v>
      </c>
    </row>
    <row r="339" spans="2:16" ht="42" customHeight="1" x14ac:dyDescent="0.25">
      <c r="B339" s="163" t="s">
        <v>183</v>
      </c>
      <c r="C339" s="35">
        <v>805</v>
      </c>
      <c r="D339" s="61" t="s">
        <v>48</v>
      </c>
      <c r="E339" s="61" t="s">
        <v>63</v>
      </c>
      <c r="F339" s="89" t="s">
        <v>357</v>
      </c>
      <c r="G339" s="88"/>
      <c r="H339" s="43">
        <f t="shared" si="201"/>
        <v>0</v>
      </c>
      <c r="I339" s="213">
        <f t="shared" si="201"/>
        <v>0</v>
      </c>
      <c r="J339" s="43"/>
      <c r="K339" s="43">
        <f t="shared" si="202"/>
        <v>1452</v>
      </c>
      <c r="L339" s="213">
        <f t="shared" si="203"/>
        <v>0</v>
      </c>
      <c r="M339" s="43">
        <f t="shared" si="203"/>
        <v>1452</v>
      </c>
      <c r="N339" s="43">
        <f t="shared" si="202"/>
        <v>2660</v>
      </c>
      <c r="O339" s="213">
        <f t="shared" si="204"/>
        <v>0</v>
      </c>
      <c r="P339" s="43">
        <f t="shared" si="204"/>
        <v>2660</v>
      </c>
    </row>
    <row r="340" spans="2:16" ht="57" customHeight="1" x14ac:dyDescent="0.25">
      <c r="B340" s="163" t="s">
        <v>358</v>
      </c>
      <c r="C340" s="35">
        <v>805</v>
      </c>
      <c r="D340" s="61" t="s">
        <v>48</v>
      </c>
      <c r="E340" s="61" t="s">
        <v>63</v>
      </c>
      <c r="F340" s="89" t="s">
        <v>359</v>
      </c>
      <c r="G340" s="21">
        <v>800</v>
      </c>
      <c r="H340" s="43"/>
      <c r="I340" s="213"/>
      <c r="J340" s="43"/>
      <c r="K340" s="43">
        <v>1452</v>
      </c>
      <c r="L340" s="213"/>
      <c r="M340" s="43">
        <f>K340+L340</f>
        <v>1452</v>
      </c>
      <c r="N340" s="43">
        <v>2660</v>
      </c>
      <c r="O340" s="213"/>
      <c r="P340" s="43">
        <f>N340+O340</f>
        <v>2660</v>
      </c>
    </row>
    <row r="341" spans="2:16" ht="36.75" customHeight="1" x14ac:dyDescent="0.25">
      <c r="B341" s="158" t="s">
        <v>49</v>
      </c>
      <c r="C341" s="19">
        <v>805</v>
      </c>
      <c r="D341" s="19" t="s">
        <v>360</v>
      </c>
      <c r="E341" s="19" t="s">
        <v>12</v>
      </c>
      <c r="F341" s="19"/>
      <c r="G341" s="16"/>
      <c r="H341" s="8">
        <f>H342</f>
        <v>85</v>
      </c>
      <c r="I341" s="211">
        <f t="shared" ref="I341:J344" si="205">I342</f>
        <v>0</v>
      </c>
      <c r="J341" s="8">
        <f t="shared" si="205"/>
        <v>85</v>
      </c>
      <c r="K341" s="8">
        <f t="shared" ref="K341:N344" si="206">K342</f>
        <v>85</v>
      </c>
      <c r="L341" s="211">
        <f t="shared" ref="L341:M344" si="207">L342</f>
        <v>0</v>
      </c>
      <c r="M341" s="8">
        <f t="shared" si="207"/>
        <v>85</v>
      </c>
      <c r="N341" s="8">
        <f t="shared" si="206"/>
        <v>85</v>
      </c>
      <c r="O341" s="211">
        <f t="shared" ref="O341:P344" si="208">O342</f>
        <v>0</v>
      </c>
      <c r="P341" s="8">
        <f t="shared" si="208"/>
        <v>85</v>
      </c>
    </row>
    <row r="342" spans="2:16" ht="45.75" customHeight="1" x14ac:dyDescent="0.25">
      <c r="B342" s="156" t="s">
        <v>50</v>
      </c>
      <c r="C342" s="19">
        <v>805</v>
      </c>
      <c r="D342" s="61" t="s">
        <v>48</v>
      </c>
      <c r="E342" s="61" t="s">
        <v>15</v>
      </c>
      <c r="F342" s="89" t="s">
        <v>51</v>
      </c>
      <c r="G342" s="16"/>
      <c r="H342" s="9">
        <f>H343</f>
        <v>85</v>
      </c>
      <c r="I342" s="217">
        <f t="shared" si="205"/>
        <v>0</v>
      </c>
      <c r="J342" s="9">
        <f t="shared" si="205"/>
        <v>85</v>
      </c>
      <c r="K342" s="9">
        <f t="shared" si="206"/>
        <v>85</v>
      </c>
      <c r="L342" s="217">
        <f t="shared" si="207"/>
        <v>0</v>
      </c>
      <c r="M342" s="9">
        <f t="shared" si="207"/>
        <v>85</v>
      </c>
      <c r="N342" s="9">
        <f t="shared" si="206"/>
        <v>85</v>
      </c>
      <c r="O342" s="217">
        <f t="shared" si="208"/>
        <v>0</v>
      </c>
      <c r="P342" s="9">
        <f t="shared" si="208"/>
        <v>85</v>
      </c>
    </row>
    <row r="343" spans="2:16" ht="41.25" customHeight="1" x14ac:dyDescent="0.25">
      <c r="B343" s="156" t="s">
        <v>205</v>
      </c>
      <c r="C343" s="19">
        <v>805</v>
      </c>
      <c r="D343" s="61" t="s">
        <v>48</v>
      </c>
      <c r="E343" s="61" t="s">
        <v>15</v>
      </c>
      <c r="F343" s="89" t="s">
        <v>53</v>
      </c>
      <c r="G343" s="16"/>
      <c r="H343" s="9">
        <f>H344</f>
        <v>85</v>
      </c>
      <c r="I343" s="217">
        <f t="shared" si="205"/>
        <v>0</v>
      </c>
      <c r="J343" s="9">
        <f t="shared" si="205"/>
        <v>85</v>
      </c>
      <c r="K343" s="9">
        <f t="shared" si="206"/>
        <v>85</v>
      </c>
      <c r="L343" s="217">
        <f t="shared" si="207"/>
        <v>0</v>
      </c>
      <c r="M343" s="9">
        <f t="shared" si="207"/>
        <v>85</v>
      </c>
      <c r="N343" s="9">
        <f t="shared" si="206"/>
        <v>85</v>
      </c>
      <c r="O343" s="217">
        <f t="shared" si="208"/>
        <v>0</v>
      </c>
      <c r="P343" s="9">
        <f t="shared" si="208"/>
        <v>85</v>
      </c>
    </row>
    <row r="344" spans="2:16" ht="30" x14ac:dyDescent="0.25">
      <c r="B344" s="156" t="s">
        <v>1771</v>
      </c>
      <c r="C344" s="19">
        <v>805</v>
      </c>
      <c r="D344" s="61" t="s">
        <v>48</v>
      </c>
      <c r="E344" s="61" t="s">
        <v>15</v>
      </c>
      <c r="F344" s="93" t="s">
        <v>55</v>
      </c>
      <c r="G344" s="58"/>
      <c r="H344" s="9">
        <f>H345</f>
        <v>85</v>
      </c>
      <c r="I344" s="217">
        <f t="shared" si="205"/>
        <v>0</v>
      </c>
      <c r="J344" s="9">
        <f t="shared" si="205"/>
        <v>85</v>
      </c>
      <c r="K344" s="9">
        <f t="shared" si="206"/>
        <v>85</v>
      </c>
      <c r="L344" s="217">
        <f t="shared" si="207"/>
        <v>0</v>
      </c>
      <c r="M344" s="9">
        <f t="shared" si="207"/>
        <v>85</v>
      </c>
      <c r="N344" s="9">
        <f t="shared" si="206"/>
        <v>85</v>
      </c>
      <c r="O344" s="217">
        <f t="shared" si="208"/>
        <v>0</v>
      </c>
      <c r="P344" s="9">
        <f t="shared" si="208"/>
        <v>85</v>
      </c>
    </row>
    <row r="345" spans="2:16" ht="95.25" customHeight="1" thickBot="1" x14ac:dyDescent="0.3">
      <c r="B345" s="156" t="s">
        <v>2325</v>
      </c>
      <c r="C345" s="19">
        <v>805</v>
      </c>
      <c r="D345" s="61" t="s">
        <v>48</v>
      </c>
      <c r="E345" s="61" t="s">
        <v>15</v>
      </c>
      <c r="F345" s="93" t="s">
        <v>56</v>
      </c>
      <c r="G345" s="59" t="s">
        <v>20</v>
      </c>
      <c r="H345" s="43">
        <v>85</v>
      </c>
      <c r="I345" s="213"/>
      <c r="J345" s="43">
        <f>H345+I345</f>
        <v>85</v>
      </c>
      <c r="K345" s="43">
        <v>85</v>
      </c>
      <c r="L345" s="213"/>
      <c r="M345" s="43">
        <f>K345+L345</f>
        <v>85</v>
      </c>
      <c r="N345" s="43">
        <v>85</v>
      </c>
      <c r="O345" s="213"/>
      <c r="P345" s="43">
        <f>N345+O345</f>
        <v>85</v>
      </c>
    </row>
    <row r="346" spans="2:16" ht="16.5" hidden="1" thickBot="1" x14ac:dyDescent="0.3">
      <c r="B346" s="158" t="s">
        <v>208</v>
      </c>
      <c r="C346" s="19">
        <v>805</v>
      </c>
      <c r="D346" s="34" t="s">
        <v>130</v>
      </c>
      <c r="E346" s="33"/>
      <c r="F346" s="60"/>
      <c r="G346" s="58"/>
      <c r="H346" s="44">
        <f t="shared" ref="H346:J347" si="209">H347</f>
        <v>0</v>
      </c>
      <c r="I346" s="216">
        <f t="shared" si="209"/>
        <v>0</v>
      </c>
      <c r="J346" s="44">
        <f t="shared" si="209"/>
        <v>0</v>
      </c>
      <c r="K346" s="44">
        <f t="shared" ref="K346:N347" si="210">K347</f>
        <v>0</v>
      </c>
      <c r="L346" s="216">
        <f>L347</f>
        <v>0</v>
      </c>
      <c r="M346" s="44">
        <f>M347</f>
        <v>0</v>
      </c>
      <c r="N346" s="44">
        <f t="shared" si="210"/>
        <v>0</v>
      </c>
      <c r="O346" s="216">
        <f>O347</f>
        <v>0</v>
      </c>
      <c r="P346" s="44">
        <f>P347</f>
        <v>0</v>
      </c>
    </row>
    <row r="347" spans="2:16" ht="26.25" hidden="1" customHeight="1" x14ac:dyDescent="0.25">
      <c r="B347" s="158" t="s">
        <v>211</v>
      </c>
      <c r="C347" s="19">
        <v>805</v>
      </c>
      <c r="D347" s="34" t="s">
        <v>130</v>
      </c>
      <c r="E347" s="34" t="s">
        <v>212</v>
      </c>
      <c r="F347" s="60"/>
      <c r="G347" s="58"/>
      <c r="H347" s="44">
        <f t="shared" si="209"/>
        <v>0</v>
      </c>
      <c r="I347" s="216">
        <f t="shared" si="209"/>
        <v>0</v>
      </c>
      <c r="J347" s="44">
        <f t="shared" si="209"/>
        <v>0</v>
      </c>
      <c r="K347" s="44">
        <f t="shared" si="210"/>
        <v>0</v>
      </c>
      <c r="L347" s="216">
        <f>L348</f>
        <v>0</v>
      </c>
      <c r="M347" s="44">
        <f>M348</f>
        <v>0</v>
      </c>
      <c r="N347" s="44">
        <f t="shared" si="210"/>
        <v>0</v>
      </c>
      <c r="O347" s="216">
        <f>O348</f>
        <v>0</v>
      </c>
      <c r="P347" s="44">
        <f>P348</f>
        <v>0</v>
      </c>
    </row>
    <row r="348" spans="2:16" ht="99" hidden="1" customHeight="1" x14ac:dyDescent="0.25">
      <c r="B348" s="191"/>
      <c r="C348" s="19">
        <v>805</v>
      </c>
      <c r="D348" s="52" t="s">
        <v>130</v>
      </c>
      <c r="E348" s="52" t="s">
        <v>212</v>
      </c>
      <c r="F348" s="23"/>
      <c r="G348" s="58"/>
      <c r="H348" s="43"/>
      <c r="I348" s="213"/>
      <c r="J348" s="43"/>
      <c r="K348" s="43"/>
      <c r="L348" s="213"/>
      <c r="M348" s="43"/>
      <c r="N348" s="43"/>
      <c r="O348" s="213"/>
      <c r="P348" s="43"/>
    </row>
    <row r="349" spans="2:16" ht="16.5" hidden="1" thickBot="1" x14ac:dyDescent="0.3">
      <c r="B349" s="190"/>
      <c r="C349" s="19">
        <v>805</v>
      </c>
      <c r="D349" s="71" t="s">
        <v>130</v>
      </c>
      <c r="E349" s="52" t="s">
        <v>212</v>
      </c>
      <c r="F349" s="23"/>
      <c r="G349" s="58"/>
      <c r="H349" s="43"/>
      <c r="I349" s="213"/>
      <c r="J349" s="43"/>
      <c r="K349" s="43"/>
      <c r="L349" s="213"/>
      <c r="M349" s="43"/>
      <c r="N349" s="43"/>
      <c r="O349" s="213"/>
      <c r="P349" s="43"/>
    </row>
    <row r="350" spans="2:16" ht="48" customHeight="1" thickBot="1" x14ac:dyDescent="0.3">
      <c r="B350" s="161" t="s">
        <v>361</v>
      </c>
      <c r="C350" s="133" t="s">
        <v>362</v>
      </c>
      <c r="D350" s="27"/>
      <c r="E350" s="27"/>
      <c r="F350" s="27"/>
      <c r="G350" s="27"/>
      <c r="H350" s="6">
        <f t="shared" ref="H350:P350" si="211">H351+H366+H534+H546+H554+H580+H587+H566+H572</f>
        <v>2894928</v>
      </c>
      <c r="I350" s="215">
        <f t="shared" si="211"/>
        <v>4940198</v>
      </c>
      <c r="J350" s="6">
        <f t="shared" si="211"/>
        <v>7835126</v>
      </c>
      <c r="K350" s="6">
        <f t="shared" si="211"/>
        <v>2892575</v>
      </c>
      <c r="L350" s="215">
        <f t="shared" si="211"/>
        <v>4598447</v>
      </c>
      <c r="M350" s="6">
        <f t="shared" si="211"/>
        <v>7491022</v>
      </c>
      <c r="N350" s="6">
        <f t="shared" si="211"/>
        <v>2881873</v>
      </c>
      <c r="O350" s="215">
        <f t="shared" si="211"/>
        <v>3079192</v>
      </c>
      <c r="P350" s="6">
        <f t="shared" si="211"/>
        <v>5961065</v>
      </c>
    </row>
    <row r="351" spans="2:16" ht="15" customHeight="1" x14ac:dyDescent="0.25">
      <c r="B351" s="158" t="s">
        <v>9</v>
      </c>
      <c r="C351" s="17" t="s">
        <v>362</v>
      </c>
      <c r="D351" s="19" t="s">
        <v>10</v>
      </c>
      <c r="E351" s="19"/>
      <c r="F351" s="19"/>
      <c r="G351" s="19"/>
      <c r="H351" s="8">
        <f>H352</f>
        <v>113621</v>
      </c>
      <c r="I351" s="211">
        <f t="shared" ref="I351:J353" si="212">I352</f>
        <v>0</v>
      </c>
      <c r="J351" s="8">
        <f t="shared" si="212"/>
        <v>113621</v>
      </c>
      <c r="K351" s="8">
        <f t="shared" ref="K351:P351" si="213">K352</f>
        <v>116956</v>
      </c>
      <c r="L351" s="211">
        <f t="shared" si="213"/>
        <v>-3238</v>
      </c>
      <c r="M351" s="8">
        <f t="shared" si="213"/>
        <v>113718</v>
      </c>
      <c r="N351" s="8">
        <f t="shared" si="213"/>
        <v>117354</v>
      </c>
      <c r="O351" s="211">
        <f t="shared" si="213"/>
        <v>-3250</v>
      </c>
      <c r="P351" s="8">
        <f t="shared" si="213"/>
        <v>114104</v>
      </c>
    </row>
    <row r="352" spans="2:16" ht="56.25" customHeight="1" x14ac:dyDescent="0.25">
      <c r="B352" s="160" t="s">
        <v>62</v>
      </c>
      <c r="C352" s="50" t="s">
        <v>362</v>
      </c>
      <c r="D352" s="47" t="s">
        <v>14</v>
      </c>
      <c r="E352" s="47" t="s">
        <v>63</v>
      </c>
      <c r="F352" s="49"/>
      <c r="G352" s="46"/>
      <c r="H352" s="44">
        <f>H353</f>
        <v>113621</v>
      </c>
      <c r="I352" s="216">
        <f t="shared" si="212"/>
        <v>0</v>
      </c>
      <c r="J352" s="44">
        <f t="shared" si="212"/>
        <v>113621</v>
      </c>
      <c r="K352" s="44">
        <f t="shared" ref="K352:N353" si="214">K353</f>
        <v>116956</v>
      </c>
      <c r="L352" s="216">
        <f>L353</f>
        <v>-3238</v>
      </c>
      <c r="M352" s="44">
        <f>M353</f>
        <v>113718</v>
      </c>
      <c r="N352" s="44">
        <f t="shared" si="214"/>
        <v>117354</v>
      </c>
      <c r="O352" s="216">
        <f>O353</f>
        <v>-3250</v>
      </c>
      <c r="P352" s="44">
        <f>P353</f>
        <v>114104</v>
      </c>
    </row>
    <row r="353" spans="2:16" ht="42" customHeight="1" x14ac:dyDescent="0.25">
      <c r="B353" s="157" t="s">
        <v>363</v>
      </c>
      <c r="C353" s="50" t="s">
        <v>362</v>
      </c>
      <c r="D353" s="52" t="s">
        <v>14</v>
      </c>
      <c r="E353" s="52" t="s">
        <v>63</v>
      </c>
      <c r="F353" s="98">
        <v>11</v>
      </c>
      <c r="G353" s="51"/>
      <c r="H353" s="43">
        <f>H354</f>
        <v>113621</v>
      </c>
      <c r="I353" s="213">
        <f t="shared" si="212"/>
        <v>0</v>
      </c>
      <c r="J353" s="43">
        <f t="shared" si="212"/>
        <v>113621</v>
      </c>
      <c r="K353" s="43">
        <f t="shared" si="214"/>
        <v>116956</v>
      </c>
      <c r="L353" s="213">
        <f>L354</f>
        <v>-3238</v>
      </c>
      <c r="M353" s="43">
        <f>M354</f>
        <v>113718</v>
      </c>
      <c r="N353" s="43">
        <f t="shared" si="214"/>
        <v>117354</v>
      </c>
      <c r="O353" s="213">
        <f>O354</f>
        <v>-3250</v>
      </c>
      <c r="P353" s="43">
        <f>P354</f>
        <v>114104</v>
      </c>
    </row>
    <row r="354" spans="2:16" ht="30" x14ac:dyDescent="0.25">
      <c r="B354" s="159" t="s">
        <v>277</v>
      </c>
      <c r="C354" s="50" t="s">
        <v>362</v>
      </c>
      <c r="D354" s="52" t="s">
        <v>14</v>
      </c>
      <c r="E354" s="52" t="s">
        <v>63</v>
      </c>
      <c r="F354" s="99" t="s">
        <v>364</v>
      </c>
      <c r="G354" s="51"/>
      <c r="H354" s="43">
        <f t="shared" ref="H354:P354" si="215">H355+H359+H361</f>
        <v>113621</v>
      </c>
      <c r="I354" s="213">
        <f t="shared" si="215"/>
        <v>0</v>
      </c>
      <c r="J354" s="43">
        <f t="shared" si="215"/>
        <v>113621</v>
      </c>
      <c r="K354" s="43">
        <f t="shared" si="215"/>
        <v>116956</v>
      </c>
      <c r="L354" s="213">
        <f t="shared" si="215"/>
        <v>-3238</v>
      </c>
      <c r="M354" s="43">
        <f t="shared" si="215"/>
        <v>113718</v>
      </c>
      <c r="N354" s="43">
        <f t="shared" si="215"/>
        <v>117354</v>
      </c>
      <c r="O354" s="213">
        <f t="shared" si="215"/>
        <v>-3250</v>
      </c>
      <c r="P354" s="43">
        <f t="shared" si="215"/>
        <v>114104</v>
      </c>
    </row>
    <row r="355" spans="2:16" ht="42.75" customHeight="1" x14ac:dyDescent="0.25">
      <c r="B355" s="162" t="s">
        <v>279</v>
      </c>
      <c r="C355" s="50" t="s">
        <v>362</v>
      </c>
      <c r="D355" s="52" t="s">
        <v>14</v>
      </c>
      <c r="E355" s="52" t="s">
        <v>63</v>
      </c>
      <c r="F355" s="99" t="s">
        <v>365</v>
      </c>
      <c r="G355" s="51"/>
      <c r="H355" s="43">
        <f t="shared" ref="H355:P355" si="216">H356+H357+H358</f>
        <v>101892</v>
      </c>
      <c r="I355" s="213">
        <f t="shared" si="216"/>
        <v>0</v>
      </c>
      <c r="J355" s="43">
        <f t="shared" si="216"/>
        <v>101892</v>
      </c>
      <c r="K355" s="43">
        <f t="shared" si="216"/>
        <v>104870</v>
      </c>
      <c r="L355" s="213">
        <f t="shared" si="216"/>
        <v>-2881</v>
      </c>
      <c r="M355" s="43">
        <f t="shared" si="216"/>
        <v>101989</v>
      </c>
      <c r="N355" s="43">
        <f t="shared" si="216"/>
        <v>105268</v>
      </c>
      <c r="O355" s="213">
        <f t="shared" si="216"/>
        <v>-2893</v>
      </c>
      <c r="P355" s="43">
        <f t="shared" si="216"/>
        <v>102375</v>
      </c>
    </row>
    <row r="356" spans="2:16" ht="93.75" customHeight="1" x14ac:dyDescent="0.25">
      <c r="B356" s="157" t="s">
        <v>37</v>
      </c>
      <c r="C356" s="49">
        <v>806</v>
      </c>
      <c r="D356" s="52" t="s">
        <v>14</v>
      </c>
      <c r="E356" s="52" t="s">
        <v>63</v>
      </c>
      <c r="F356" s="99" t="s">
        <v>366</v>
      </c>
      <c r="G356" s="52" t="s">
        <v>18</v>
      </c>
      <c r="H356" s="43">
        <v>94541</v>
      </c>
      <c r="I356" s="213"/>
      <c r="J356" s="43">
        <f>H356+I356</f>
        <v>94541</v>
      </c>
      <c r="K356" s="43">
        <v>97519</v>
      </c>
      <c r="L356" s="213">
        <v>-2881</v>
      </c>
      <c r="M356" s="43">
        <f>K356+L356</f>
        <v>94638</v>
      </c>
      <c r="N356" s="43">
        <v>97917</v>
      </c>
      <c r="O356" s="213">
        <v>-2893</v>
      </c>
      <c r="P356" s="43">
        <f>N356+O356</f>
        <v>95024</v>
      </c>
    </row>
    <row r="357" spans="2:16" ht="60" x14ac:dyDescent="0.25">
      <c r="B357" s="190" t="s">
        <v>39</v>
      </c>
      <c r="C357" s="49">
        <v>806</v>
      </c>
      <c r="D357" s="52" t="s">
        <v>14</v>
      </c>
      <c r="E357" s="52" t="s">
        <v>63</v>
      </c>
      <c r="F357" s="99" t="s">
        <v>366</v>
      </c>
      <c r="G357" s="52" t="s">
        <v>20</v>
      </c>
      <c r="H357" s="43">
        <v>6876</v>
      </c>
      <c r="I357" s="213"/>
      <c r="J357" s="43">
        <f>H357+I357</f>
        <v>6876</v>
      </c>
      <c r="K357" s="43">
        <v>6876</v>
      </c>
      <c r="L357" s="213"/>
      <c r="M357" s="43">
        <f>K357+L357</f>
        <v>6876</v>
      </c>
      <c r="N357" s="43">
        <v>6876</v>
      </c>
      <c r="O357" s="213"/>
      <c r="P357" s="43">
        <f>N357+O357</f>
        <v>6876</v>
      </c>
    </row>
    <row r="358" spans="2:16" ht="48" customHeight="1" x14ac:dyDescent="0.25">
      <c r="B358" s="157" t="s">
        <v>40</v>
      </c>
      <c r="C358" s="49">
        <v>806</v>
      </c>
      <c r="D358" s="52" t="s">
        <v>14</v>
      </c>
      <c r="E358" s="52" t="s">
        <v>63</v>
      </c>
      <c r="F358" s="99" t="s">
        <v>366</v>
      </c>
      <c r="G358" s="52" t="s">
        <v>22</v>
      </c>
      <c r="H358" s="43">
        <v>475</v>
      </c>
      <c r="I358" s="213"/>
      <c r="J358" s="43">
        <f>H358+I358</f>
        <v>475</v>
      </c>
      <c r="K358" s="43">
        <v>475</v>
      </c>
      <c r="L358" s="213"/>
      <c r="M358" s="43">
        <f>K358+L358</f>
        <v>475</v>
      </c>
      <c r="N358" s="43">
        <v>475</v>
      </c>
      <c r="O358" s="213"/>
      <c r="P358" s="43">
        <f>N358+O358</f>
        <v>475</v>
      </c>
    </row>
    <row r="359" spans="2:16" ht="41.25" customHeight="1" x14ac:dyDescent="0.25">
      <c r="B359" s="157" t="s">
        <v>367</v>
      </c>
      <c r="C359" s="50" t="s">
        <v>362</v>
      </c>
      <c r="D359" s="52" t="s">
        <v>14</v>
      </c>
      <c r="E359" s="52" t="s">
        <v>63</v>
      </c>
      <c r="F359" s="99" t="s">
        <v>368</v>
      </c>
      <c r="G359" s="51"/>
      <c r="H359" s="43">
        <f t="shared" ref="H359:P359" si="217">H360</f>
        <v>9204</v>
      </c>
      <c r="I359" s="213">
        <f t="shared" si="217"/>
        <v>0</v>
      </c>
      <c r="J359" s="43">
        <f t="shared" si="217"/>
        <v>9204</v>
      </c>
      <c r="K359" s="43">
        <f t="shared" si="217"/>
        <v>9483</v>
      </c>
      <c r="L359" s="213">
        <f t="shared" si="217"/>
        <v>-279</v>
      </c>
      <c r="M359" s="43">
        <f t="shared" si="217"/>
        <v>9204</v>
      </c>
      <c r="N359" s="43">
        <f t="shared" si="217"/>
        <v>9483</v>
      </c>
      <c r="O359" s="213">
        <f t="shared" si="217"/>
        <v>-279</v>
      </c>
      <c r="P359" s="43">
        <f t="shared" si="217"/>
        <v>9204</v>
      </c>
    </row>
    <row r="360" spans="2:16" ht="48" customHeight="1" x14ac:dyDescent="0.25">
      <c r="B360" s="157" t="s">
        <v>369</v>
      </c>
      <c r="C360" s="50" t="s">
        <v>362</v>
      </c>
      <c r="D360" s="52" t="s">
        <v>14</v>
      </c>
      <c r="E360" s="52" t="s">
        <v>63</v>
      </c>
      <c r="F360" s="99" t="s">
        <v>370</v>
      </c>
      <c r="G360" s="52" t="s">
        <v>71</v>
      </c>
      <c r="H360" s="43">
        <v>9204</v>
      </c>
      <c r="I360" s="213"/>
      <c r="J360" s="43">
        <f>H360+I360</f>
        <v>9204</v>
      </c>
      <c r="K360" s="43">
        <v>9483</v>
      </c>
      <c r="L360" s="213">
        <v>-279</v>
      </c>
      <c r="M360" s="43">
        <f>K360+L360</f>
        <v>9204</v>
      </c>
      <c r="N360" s="43">
        <v>9483</v>
      </c>
      <c r="O360" s="213">
        <v>-279</v>
      </c>
      <c r="P360" s="43">
        <f>N360+O360</f>
        <v>9204</v>
      </c>
    </row>
    <row r="361" spans="2:16" ht="41.25" customHeight="1" x14ac:dyDescent="0.25">
      <c r="B361" s="156" t="s">
        <v>282</v>
      </c>
      <c r="C361" s="50" t="s">
        <v>362</v>
      </c>
      <c r="D361" s="52" t="s">
        <v>14</v>
      </c>
      <c r="E361" s="52" t="s">
        <v>63</v>
      </c>
      <c r="F361" s="99" t="s">
        <v>371</v>
      </c>
      <c r="G361" s="51"/>
      <c r="H361" s="43">
        <f t="shared" ref="H361:P361" si="218">H362</f>
        <v>2525</v>
      </c>
      <c r="I361" s="213">
        <f t="shared" si="218"/>
        <v>0</v>
      </c>
      <c r="J361" s="43">
        <f t="shared" si="218"/>
        <v>2525</v>
      </c>
      <c r="K361" s="43">
        <f t="shared" si="218"/>
        <v>2603</v>
      </c>
      <c r="L361" s="213">
        <f t="shared" si="218"/>
        <v>-78</v>
      </c>
      <c r="M361" s="43">
        <f t="shared" si="218"/>
        <v>2525</v>
      </c>
      <c r="N361" s="43">
        <f t="shared" si="218"/>
        <v>2603</v>
      </c>
      <c r="O361" s="213">
        <f t="shared" si="218"/>
        <v>-78</v>
      </c>
      <c r="P361" s="43">
        <f t="shared" si="218"/>
        <v>2525</v>
      </c>
    </row>
    <row r="362" spans="2:16" ht="92.25" customHeight="1" x14ac:dyDescent="0.25">
      <c r="B362" s="156" t="s">
        <v>223</v>
      </c>
      <c r="C362" s="50" t="s">
        <v>362</v>
      </c>
      <c r="D362" s="52" t="s">
        <v>14</v>
      </c>
      <c r="E362" s="52" t="s">
        <v>63</v>
      </c>
      <c r="F362" s="99" t="s">
        <v>372</v>
      </c>
      <c r="G362" s="52" t="s">
        <v>18</v>
      </c>
      <c r="H362" s="43">
        <v>2525</v>
      </c>
      <c r="I362" s="213"/>
      <c r="J362" s="43">
        <f>H362+I362</f>
        <v>2525</v>
      </c>
      <c r="K362" s="43">
        <v>2603</v>
      </c>
      <c r="L362" s="213">
        <v>-78</v>
      </c>
      <c r="M362" s="43">
        <f>K362+L362</f>
        <v>2525</v>
      </c>
      <c r="N362" s="43">
        <v>2603</v>
      </c>
      <c r="O362" s="213">
        <v>-78</v>
      </c>
      <c r="P362" s="43">
        <f>N362+O362</f>
        <v>2525</v>
      </c>
    </row>
    <row r="363" spans="2:16" ht="31.5" hidden="1" customHeight="1" x14ac:dyDescent="0.25">
      <c r="B363" s="157" t="s">
        <v>28</v>
      </c>
      <c r="C363" s="50" t="s">
        <v>362</v>
      </c>
      <c r="D363" s="52" t="s">
        <v>14</v>
      </c>
      <c r="E363" s="52" t="s">
        <v>63</v>
      </c>
      <c r="F363" s="114" t="s">
        <v>285</v>
      </c>
      <c r="G363" s="51"/>
      <c r="H363" s="43"/>
      <c r="I363" s="213"/>
      <c r="J363" s="43"/>
      <c r="K363" s="43"/>
      <c r="L363" s="213"/>
      <c r="M363" s="43"/>
      <c r="N363" s="43"/>
      <c r="O363" s="213"/>
      <c r="P363" s="43"/>
    </row>
    <row r="364" spans="2:16" ht="24.75" hidden="1" customHeight="1" x14ac:dyDescent="0.25">
      <c r="B364" s="159" t="s">
        <v>29</v>
      </c>
      <c r="C364" s="50" t="s">
        <v>362</v>
      </c>
      <c r="D364" s="52" t="s">
        <v>14</v>
      </c>
      <c r="E364" s="52" t="s">
        <v>63</v>
      </c>
      <c r="F364" s="114" t="s">
        <v>30</v>
      </c>
      <c r="G364" s="51"/>
      <c r="H364" s="43"/>
      <c r="I364" s="213"/>
      <c r="J364" s="43"/>
      <c r="K364" s="43"/>
      <c r="L364" s="213"/>
      <c r="M364" s="43"/>
      <c r="N364" s="43"/>
      <c r="O364" s="213"/>
      <c r="P364" s="43"/>
    </row>
    <row r="365" spans="2:16" ht="89.25" hidden="1" customHeight="1" x14ac:dyDescent="0.25">
      <c r="B365" s="156" t="s">
        <v>225</v>
      </c>
      <c r="C365" s="50" t="s">
        <v>362</v>
      </c>
      <c r="D365" s="52" t="s">
        <v>14</v>
      </c>
      <c r="E365" s="52" t="s">
        <v>63</v>
      </c>
      <c r="F365" s="114" t="s">
        <v>36</v>
      </c>
      <c r="G365" s="52" t="s">
        <v>18</v>
      </c>
      <c r="H365" s="43"/>
      <c r="I365" s="213"/>
      <c r="J365" s="43"/>
      <c r="K365" s="43"/>
      <c r="L365" s="213"/>
      <c r="M365" s="43"/>
      <c r="N365" s="43"/>
      <c r="O365" s="213"/>
      <c r="P365" s="43"/>
    </row>
    <row r="366" spans="2:16" ht="15.75" x14ac:dyDescent="0.25">
      <c r="B366" s="158" t="s">
        <v>154</v>
      </c>
      <c r="C366" s="17" t="s">
        <v>362</v>
      </c>
      <c r="D366" s="19" t="s">
        <v>373</v>
      </c>
      <c r="E366" s="21"/>
      <c r="F366" s="21"/>
      <c r="G366" s="25"/>
      <c r="H366" s="8">
        <f t="shared" ref="H366:P366" si="219">H367+H522</f>
        <v>2713868</v>
      </c>
      <c r="I366" s="211">
        <f t="shared" si="219"/>
        <v>4940198</v>
      </c>
      <c r="J366" s="8">
        <f t="shared" si="219"/>
        <v>7654066</v>
      </c>
      <c r="K366" s="8">
        <f t="shared" si="219"/>
        <v>2685229</v>
      </c>
      <c r="L366" s="211">
        <f t="shared" si="219"/>
        <v>4601685</v>
      </c>
      <c r="M366" s="8">
        <f t="shared" si="219"/>
        <v>7286914</v>
      </c>
      <c r="N366" s="8">
        <f t="shared" si="219"/>
        <v>2664871</v>
      </c>
      <c r="O366" s="211">
        <f t="shared" si="219"/>
        <v>3082442</v>
      </c>
      <c r="P366" s="8">
        <f t="shared" si="219"/>
        <v>5747313</v>
      </c>
    </row>
    <row r="367" spans="2:16" ht="15.75" x14ac:dyDescent="0.25">
      <c r="B367" s="158" t="s">
        <v>238</v>
      </c>
      <c r="C367" s="17" t="s">
        <v>362</v>
      </c>
      <c r="D367" s="19" t="s">
        <v>373</v>
      </c>
      <c r="E367" s="19" t="s">
        <v>374</v>
      </c>
      <c r="F367" s="21"/>
      <c r="G367" s="21"/>
      <c r="H367" s="4">
        <f t="shared" ref="H367:P367" si="220">H368+H519</f>
        <v>2693364</v>
      </c>
      <c r="I367" s="219">
        <f t="shared" si="220"/>
        <v>4940170</v>
      </c>
      <c r="J367" s="4">
        <f t="shared" si="220"/>
        <v>7633534</v>
      </c>
      <c r="K367" s="4">
        <f t="shared" si="220"/>
        <v>2667213</v>
      </c>
      <c r="L367" s="219">
        <f t="shared" si="220"/>
        <v>4601657</v>
      </c>
      <c r="M367" s="4">
        <f t="shared" si="220"/>
        <v>7268870</v>
      </c>
      <c r="N367" s="4">
        <f t="shared" si="220"/>
        <v>2622905</v>
      </c>
      <c r="O367" s="219">
        <f t="shared" si="220"/>
        <v>3082414</v>
      </c>
      <c r="P367" s="4">
        <f t="shared" si="220"/>
        <v>5705319</v>
      </c>
    </row>
    <row r="368" spans="2:16" ht="41.25" customHeight="1" x14ac:dyDescent="0.25">
      <c r="B368" s="156" t="s">
        <v>375</v>
      </c>
      <c r="C368" s="17" t="s">
        <v>362</v>
      </c>
      <c r="D368" s="22" t="s">
        <v>86</v>
      </c>
      <c r="E368" s="22" t="s">
        <v>249</v>
      </c>
      <c r="F368" s="88">
        <v>11</v>
      </c>
      <c r="G368" s="21"/>
      <c r="H368" s="4">
        <f t="shared" ref="H368:P368" si="221">H369+H394+H407+H412+H427+H435+H438+H441+H450+H460+H474+H493+H499+H511</f>
        <v>2693364</v>
      </c>
      <c r="I368" s="219">
        <f t="shared" si="221"/>
        <v>4940170</v>
      </c>
      <c r="J368" s="4">
        <f t="shared" si="221"/>
        <v>7633534</v>
      </c>
      <c r="K368" s="4">
        <f t="shared" si="221"/>
        <v>2667213</v>
      </c>
      <c r="L368" s="219">
        <f t="shared" si="221"/>
        <v>4601657</v>
      </c>
      <c r="M368" s="4">
        <f t="shared" si="221"/>
        <v>7268870</v>
      </c>
      <c r="N368" s="4">
        <f t="shared" si="221"/>
        <v>2622905</v>
      </c>
      <c r="O368" s="219">
        <f t="shared" si="221"/>
        <v>3082414</v>
      </c>
      <c r="P368" s="4">
        <f t="shared" si="221"/>
        <v>5705319</v>
      </c>
    </row>
    <row r="369" spans="2:16" ht="40.5" customHeight="1" x14ac:dyDescent="0.25">
      <c r="B369" s="156" t="s">
        <v>376</v>
      </c>
      <c r="C369" s="17" t="s">
        <v>362</v>
      </c>
      <c r="D369" s="22" t="s">
        <v>86</v>
      </c>
      <c r="E369" s="22" t="s">
        <v>249</v>
      </c>
      <c r="F369" s="89" t="s">
        <v>377</v>
      </c>
      <c r="G369" s="21"/>
      <c r="H369" s="5">
        <f t="shared" ref="H369:P369" si="222">H370+H378+H383+H386+H389+H391+H375</f>
        <v>2600</v>
      </c>
      <c r="I369" s="220">
        <f t="shared" si="222"/>
        <v>0</v>
      </c>
      <c r="J369" s="5">
        <f t="shared" si="222"/>
        <v>2600</v>
      </c>
      <c r="K369" s="5">
        <f t="shared" si="222"/>
        <v>2600</v>
      </c>
      <c r="L369" s="220">
        <f t="shared" si="222"/>
        <v>0</v>
      </c>
      <c r="M369" s="5">
        <f t="shared" si="222"/>
        <v>2600</v>
      </c>
      <c r="N369" s="5">
        <f t="shared" si="222"/>
        <v>2600</v>
      </c>
      <c r="O369" s="220">
        <f t="shared" si="222"/>
        <v>0</v>
      </c>
      <c r="P369" s="5">
        <f t="shared" si="222"/>
        <v>2600</v>
      </c>
    </row>
    <row r="370" spans="2:16" ht="45" hidden="1" x14ac:dyDescent="0.25">
      <c r="B370" s="156" t="s">
        <v>378</v>
      </c>
      <c r="C370" s="17" t="s">
        <v>362</v>
      </c>
      <c r="D370" s="22" t="s">
        <v>86</v>
      </c>
      <c r="E370" s="22" t="s">
        <v>249</v>
      </c>
      <c r="F370" s="89" t="s">
        <v>379</v>
      </c>
      <c r="G370" s="21"/>
      <c r="H370" s="43">
        <f t="shared" ref="H370:P370" si="223">H371+H372+H373+H374</f>
        <v>0</v>
      </c>
      <c r="I370" s="213">
        <f t="shared" si="223"/>
        <v>0</v>
      </c>
      <c r="J370" s="43">
        <f t="shared" si="223"/>
        <v>0</v>
      </c>
      <c r="K370" s="43">
        <f t="shared" si="223"/>
        <v>0</v>
      </c>
      <c r="L370" s="213">
        <f t="shared" si="223"/>
        <v>0</v>
      </c>
      <c r="M370" s="43">
        <f t="shared" si="223"/>
        <v>0</v>
      </c>
      <c r="N370" s="43">
        <f t="shared" si="223"/>
        <v>0</v>
      </c>
      <c r="O370" s="213">
        <f t="shared" si="223"/>
        <v>0</v>
      </c>
      <c r="P370" s="43">
        <f t="shared" si="223"/>
        <v>0</v>
      </c>
    </row>
    <row r="371" spans="2:16" ht="45" hidden="1" x14ac:dyDescent="0.25">
      <c r="B371" s="156" t="s">
        <v>380</v>
      </c>
      <c r="C371" s="17" t="s">
        <v>362</v>
      </c>
      <c r="D371" s="22" t="s">
        <v>86</v>
      </c>
      <c r="E371" s="22" t="s">
        <v>249</v>
      </c>
      <c r="F371" s="89" t="s">
        <v>381</v>
      </c>
      <c r="G371" s="21">
        <v>800</v>
      </c>
      <c r="H371" s="43"/>
      <c r="I371" s="213"/>
      <c r="J371" s="43"/>
      <c r="K371" s="43"/>
      <c r="L371" s="213"/>
      <c r="M371" s="43"/>
      <c r="N371" s="43"/>
      <c r="O371" s="213"/>
      <c r="P371" s="43"/>
    </row>
    <row r="372" spans="2:16" ht="45" hidden="1" x14ac:dyDescent="0.25">
      <c r="B372" s="156" t="s">
        <v>382</v>
      </c>
      <c r="C372" s="17" t="s">
        <v>362</v>
      </c>
      <c r="D372" s="22" t="s">
        <v>86</v>
      </c>
      <c r="E372" s="22" t="s">
        <v>249</v>
      </c>
      <c r="F372" s="89" t="s">
        <v>383</v>
      </c>
      <c r="G372" s="21">
        <v>800</v>
      </c>
      <c r="H372" s="43"/>
      <c r="I372" s="213"/>
      <c r="J372" s="43"/>
      <c r="K372" s="43"/>
      <c r="L372" s="213"/>
      <c r="M372" s="43"/>
      <c r="N372" s="43"/>
      <c r="O372" s="213"/>
      <c r="P372" s="43"/>
    </row>
    <row r="373" spans="2:16" ht="45" hidden="1" x14ac:dyDescent="0.25">
      <c r="B373" s="156" t="s">
        <v>384</v>
      </c>
      <c r="C373" s="17" t="s">
        <v>362</v>
      </c>
      <c r="D373" s="22" t="s">
        <v>86</v>
      </c>
      <c r="E373" s="22" t="s">
        <v>249</v>
      </c>
      <c r="F373" s="89" t="s">
        <v>385</v>
      </c>
      <c r="G373" s="21">
        <v>800</v>
      </c>
      <c r="H373" s="43"/>
      <c r="I373" s="213"/>
      <c r="J373" s="43"/>
      <c r="K373" s="43"/>
      <c r="L373" s="213"/>
      <c r="M373" s="43"/>
      <c r="N373" s="43"/>
      <c r="O373" s="213"/>
      <c r="P373" s="43"/>
    </row>
    <row r="374" spans="2:16" ht="45" hidden="1" x14ac:dyDescent="0.25">
      <c r="B374" s="156" t="s">
        <v>382</v>
      </c>
      <c r="C374" s="17" t="s">
        <v>362</v>
      </c>
      <c r="D374" s="22" t="s">
        <v>86</v>
      </c>
      <c r="E374" s="22" t="s">
        <v>249</v>
      </c>
      <c r="F374" s="89" t="s">
        <v>386</v>
      </c>
      <c r="G374" s="21">
        <v>800</v>
      </c>
      <c r="H374" s="43"/>
      <c r="I374" s="213"/>
      <c r="J374" s="43"/>
      <c r="K374" s="43"/>
      <c r="L374" s="213"/>
      <c r="M374" s="43"/>
      <c r="N374" s="43"/>
      <c r="O374" s="213"/>
      <c r="P374" s="43"/>
    </row>
    <row r="375" spans="2:16" ht="45.75" hidden="1" customHeight="1" x14ac:dyDescent="0.25">
      <c r="B375" s="156" t="s">
        <v>387</v>
      </c>
      <c r="C375" s="17" t="s">
        <v>362</v>
      </c>
      <c r="D375" s="22" t="s">
        <v>86</v>
      </c>
      <c r="E375" s="22" t="s">
        <v>249</v>
      </c>
      <c r="F375" s="89" t="s">
        <v>388</v>
      </c>
      <c r="G375" s="21"/>
      <c r="H375" s="43">
        <f t="shared" ref="H375:P375" si="224">H377+H376</f>
        <v>0</v>
      </c>
      <c r="I375" s="213">
        <f t="shared" si="224"/>
        <v>0</v>
      </c>
      <c r="J375" s="43">
        <f t="shared" si="224"/>
        <v>0</v>
      </c>
      <c r="K375" s="43">
        <f t="shared" si="224"/>
        <v>0</v>
      </c>
      <c r="L375" s="213">
        <f t="shared" si="224"/>
        <v>0</v>
      </c>
      <c r="M375" s="43">
        <f t="shared" si="224"/>
        <v>0</v>
      </c>
      <c r="N375" s="43">
        <f t="shared" si="224"/>
        <v>0</v>
      </c>
      <c r="O375" s="213">
        <f t="shared" si="224"/>
        <v>0</v>
      </c>
      <c r="P375" s="43">
        <f t="shared" si="224"/>
        <v>0</v>
      </c>
    </row>
    <row r="376" spans="2:16" ht="45.75" hidden="1" customHeight="1" x14ac:dyDescent="0.25">
      <c r="B376" s="156" t="s">
        <v>389</v>
      </c>
      <c r="C376" s="17" t="s">
        <v>362</v>
      </c>
      <c r="D376" s="22" t="s">
        <v>86</v>
      </c>
      <c r="E376" s="22" t="s">
        <v>249</v>
      </c>
      <c r="F376" s="89" t="s">
        <v>390</v>
      </c>
      <c r="G376" s="21">
        <v>800</v>
      </c>
      <c r="H376" s="43"/>
      <c r="I376" s="213"/>
      <c r="J376" s="43"/>
      <c r="K376" s="43"/>
      <c r="L376" s="213"/>
      <c r="M376" s="43"/>
      <c r="N376" s="43"/>
      <c r="O376" s="213"/>
      <c r="P376" s="43"/>
    </row>
    <row r="377" spans="2:16" ht="61.5" hidden="1" customHeight="1" x14ac:dyDescent="0.25">
      <c r="B377" s="156" t="s">
        <v>389</v>
      </c>
      <c r="C377" s="17" t="s">
        <v>362</v>
      </c>
      <c r="D377" s="22" t="s">
        <v>86</v>
      </c>
      <c r="E377" s="22" t="s">
        <v>249</v>
      </c>
      <c r="F377" s="89" t="s">
        <v>391</v>
      </c>
      <c r="G377" s="21">
        <v>800</v>
      </c>
      <c r="H377" s="43"/>
      <c r="I377" s="213"/>
      <c r="J377" s="43"/>
      <c r="K377" s="43"/>
      <c r="L377" s="213"/>
      <c r="M377" s="43"/>
      <c r="N377" s="43"/>
      <c r="O377" s="213"/>
      <c r="P377" s="43"/>
    </row>
    <row r="378" spans="2:16" ht="72" hidden="1" customHeight="1" x14ac:dyDescent="0.25">
      <c r="B378" s="156" t="s">
        <v>392</v>
      </c>
      <c r="C378" s="17" t="s">
        <v>362</v>
      </c>
      <c r="D378" s="22" t="s">
        <v>86</v>
      </c>
      <c r="E378" s="22" t="s">
        <v>249</v>
      </c>
      <c r="F378" s="89" t="s">
        <v>393</v>
      </c>
      <c r="G378" s="21"/>
      <c r="H378" s="43">
        <f t="shared" ref="H378:P378" si="225">H381+H382+H379+H380</f>
        <v>0</v>
      </c>
      <c r="I378" s="213">
        <f t="shared" si="225"/>
        <v>0</v>
      </c>
      <c r="J378" s="43">
        <f t="shared" si="225"/>
        <v>0</v>
      </c>
      <c r="K378" s="43">
        <f t="shared" si="225"/>
        <v>0</v>
      </c>
      <c r="L378" s="213">
        <f t="shared" si="225"/>
        <v>0</v>
      </c>
      <c r="M378" s="43">
        <f t="shared" si="225"/>
        <v>0</v>
      </c>
      <c r="N378" s="43">
        <f t="shared" si="225"/>
        <v>0</v>
      </c>
      <c r="O378" s="213">
        <f t="shared" si="225"/>
        <v>0</v>
      </c>
      <c r="P378" s="43">
        <f t="shared" si="225"/>
        <v>0</v>
      </c>
    </row>
    <row r="379" spans="2:16" ht="68.25" hidden="1" customHeight="1" x14ac:dyDescent="0.25">
      <c r="B379" s="156" t="s">
        <v>394</v>
      </c>
      <c r="C379" s="17" t="s">
        <v>362</v>
      </c>
      <c r="D379" s="22" t="s">
        <v>86</v>
      </c>
      <c r="E379" s="22" t="s">
        <v>249</v>
      </c>
      <c r="F379" s="89" t="s">
        <v>395</v>
      </c>
      <c r="G379" s="21">
        <v>800</v>
      </c>
      <c r="H379" s="43"/>
      <c r="I379" s="213"/>
      <c r="J379" s="43"/>
      <c r="K379" s="43"/>
      <c r="L379" s="213"/>
      <c r="M379" s="43"/>
      <c r="N379" s="43"/>
      <c r="O379" s="213"/>
      <c r="P379" s="43"/>
    </row>
    <row r="380" spans="2:16" ht="83.25" hidden="1" customHeight="1" x14ac:dyDescent="0.25">
      <c r="B380" s="156" t="s">
        <v>396</v>
      </c>
      <c r="C380" s="17" t="s">
        <v>362</v>
      </c>
      <c r="D380" s="22" t="s">
        <v>86</v>
      </c>
      <c r="E380" s="22" t="s">
        <v>249</v>
      </c>
      <c r="F380" s="89" t="s">
        <v>397</v>
      </c>
      <c r="G380" s="21">
        <v>800</v>
      </c>
      <c r="H380" s="43"/>
      <c r="I380" s="213"/>
      <c r="J380" s="43"/>
      <c r="K380" s="43"/>
      <c r="L380" s="213"/>
      <c r="M380" s="43"/>
      <c r="N380" s="43"/>
      <c r="O380" s="213"/>
      <c r="P380" s="43"/>
    </row>
    <row r="381" spans="2:16" ht="60" hidden="1" x14ac:dyDescent="0.25">
      <c r="B381" s="156" t="s">
        <v>394</v>
      </c>
      <c r="C381" s="17" t="s">
        <v>362</v>
      </c>
      <c r="D381" s="22" t="s">
        <v>86</v>
      </c>
      <c r="E381" s="22" t="s">
        <v>249</v>
      </c>
      <c r="F381" s="89" t="s">
        <v>398</v>
      </c>
      <c r="G381" s="21">
        <v>800</v>
      </c>
      <c r="H381" s="43"/>
      <c r="I381" s="213"/>
      <c r="J381" s="43"/>
      <c r="K381" s="43"/>
      <c r="L381" s="213"/>
      <c r="M381" s="43"/>
      <c r="N381" s="43"/>
      <c r="O381" s="213"/>
      <c r="P381" s="43"/>
    </row>
    <row r="382" spans="2:16" ht="75" hidden="1" x14ac:dyDescent="0.25">
      <c r="B382" s="156" t="s">
        <v>396</v>
      </c>
      <c r="C382" s="17" t="s">
        <v>362</v>
      </c>
      <c r="D382" s="22" t="s">
        <v>86</v>
      </c>
      <c r="E382" s="22" t="s">
        <v>249</v>
      </c>
      <c r="F382" s="89" t="s">
        <v>399</v>
      </c>
      <c r="G382" s="21">
        <v>800</v>
      </c>
      <c r="H382" s="43"/>
      <c r="I382" s="213"/>
      <c r="J382" s="43"/>
      <c r="K382" s="43"/>
      <c r="L382" s="213"/>
      <c r="M382" s="43"/>
      <c r="N382" s="43"/>
      <c r="O382" s="213"/>
      <c r="P382" s="43"/>
    </row>
    <row r="383" spans="2:16" ht="30" hidden="1" x14ac:dyDescent="0.25">
      <c r="B383" s="156" t="s">
        <v>400</v>
      </c>
      <c r="C383" s="17" t="s">
        <v>362</v>
      </c>
      <c r="D383" s="22" t="s">
        <v>86</v>
      </c>
      <c r="E383" s="22" t="s">
        <v>249</v>
      </c>
      <c r="F383" s="89" t="s">
        <v>401</v>
      </c>
      <c r="G383" s="21"/>
      <c r="H383" s="43">
        <f t="shared" ref="H383:P383" si="226">H384+H385</f>
        <v>0</v>
      </c>
      <c r="I383" s="213">
        <f t="shared" si="226"/>
        <v>0</v>
      </c>
      <c r="J383" s="43">
        <f t="shared" si="226"/>
        <v>0</v>
      </c>
      <c r="K383" s="43">
        <f t="shared" si="226"/>
        <v>0</v>
      </c>
      <c r="L383" s="213">
        <f t="shared" si="226"/>
        <v>0</v>
      </c>
      <c r="M383" s="43">
        <f t="shared" si="226"/>
        <v>0</v>
      </c>
      <c r="N383" s="43">
        <f t="shared" si="226"/>
        <v>0</v>
      </c>
      <c r="O383" s="213">
        <f t="shared" si="226"/>
        <v>0</v>
      </c>
      <c r="P383" s="43">
        <f t="shared" si="226"/>
        <v>0</v>
      </c>
    </row>
    <row r="384" spans="2:16" ht="60" hidden="1" x14ac:dyDescent="0.25">
      <c r="B384" s="156" t="s">
        <v>402</v>
      </c>
      <c r="C384" s="17" t="s">
        <v>362</v>
      </c>
      <c r="D384" s="22" t="s">
        <v>86</v>
      </c>
      <c r="E384" s="22" t="s">
        <v>249</v>
      </c>
      <c r="F384" s="89" t="s">
        <v>403</v>
      </c>
      <c r="G384" s="21">
        <v>800</v>
      </c>
      <c r="H384" s="43"/>
      <c r="I384" s="213"/>
      <c r="J384" s="43"/>
      <c r="K384" s="43"/>
      <c r="L384" s="213"/>
      <c r="M384" s="43"/>
      <c r="N384" s="43"/>
      <c r="O384" s="213"/>
      <c r="P384" s="43"/>
    </row>
    <row r="385" spans="2:16" ht="60" hidden="1" x14ac:dyDescent="0.25">
      <c r="B385" s="156" t="s">
        <v>402</v>
      </c>
      <c r="C385" s="17" t="s">
        <v>362</v>
      </c>
      <c r="D385" s="22" t="s">
        <v>86</v>
      </c>
      <c r="E385" s="22" t="s">
        <v>249</v>
      </c>
      <c r="F385" s="89" t="s">
        <v>404</v>
      </c>
      <c r="G385" s="21">
        <v>800</v>
      </c>
      <c r="H385" s="43"/>
      <c r="I385" s="213"/>
      <c r="J385" s="43"/>
      <c r="K385" s="43"/>
      <c r="L385" s="213"/>
      <c r="M385" s="43"/>
      <c r="N385" s="43"/>
      <c r="O385" s="213"/>
      <c r="P385" s="43"/>
    </row>
    <row r="386" spans="2:16" ht="45" hidden="1" x14ac:dyDescent="0.25">
      <c r="B386" s="156" t="s">
        <v>405</v>
      </c>
      <c r="C386" s="17" t="s">
        <v>362</v>
      </c>
      <c r="D386" s="22" t="s">
        <v>86</v>
      </c>
      <c r="E386" s="22" t="s">
        <v>249</v>
      </c>
      <c r="F386" s="89" t="s">
        <v>406</v>
      </c>
      <c r="G386" s="21"/>
      <c r="H386" s="43">
        <f t="shared" ref="H386:P386" si="227">H387+H388</f>
        <v>0</v>
      </c>
      <c r="I386" s="213">
        <f t="shared" si="227"/>
        <v>0</v>
      </c>
      <c r="J386" s="43">
        <f t="shared" si="227"/>
        <v>0</v>
      </c>
      <c r="K386" s="43">
        <f t="shared" si="227"/>
        <v>0</v>
      </c>
      <c r="L386" s="213">
        <f t="shared" si="227"/>
        <v>0</v>
      </c>
      <c r="M386" s="43">
        <f t="shared" si="227"/>
        <v>0</v>
      </c>
      <c r="N386" s="43">
        <f t="shared" si="227"/>
        <v>0</v>
      </c>
      <c r="O386" s="213">
        <f t="shared" si="227"/>
        <v>0</v>
      </c>
      <c r="P386" s="43">
        <f t="shared" si="227"/>
        <v>0</v>
      </c>
    </row>
    <row r="387" spans="2:16" ht="45" hidden="1" x14ac:dyDescent="0.25">
      <c r="B387" s="156" t="s">
        <v>407</v>
      </c>
      <c r="C387" s="17" t="s">
        <v>362</v>
      </c>
      <c r="D387" s="22" t="s">
        <v>86</v>
      </c>
      <c r="E387" s="22" t="s">
        <v>249</v>
      </c>
      <c r="F387" s="89" t="s">
        <v>408</v>
      </c>
      <c r="G387" s="21">
        <v>800</v>
      </c>
      <c r="H387" s="43"/>
      <c r="I387" s="213"/>
      <c r="J387" s="43"/>
      <c r="K387" s="43"/>
      <c r="L387" s="213"/>
      <c r="M387" s="43"/>
      <c r="N387" s="43"/>
      <c r="O387" s="213"/>
      <c r="P387" s="43"/>
    </row>
    <row r="388" spans="2:16" s="12" customFormat="1" ht="45" hidden="1" x14ac:dyDescent="0.25">
      <c r="B388" s="156" t="s">
        <v>407</v>
      </c>
      <c r="C388" s="17" t="s">
        <v>362</v>
      </c>
      <c r="D388" s="22" t="s">
        <v>86</v>
      </c>
      <c r="E388" s="22" t="s">
        <v>249</v>
      </c>
      <c r="F388" s="89" t="s">
        <v>409</v>
      </c>
      <c r="G388" s="21">
        <v>800</v>
      </c>
      <c r="H388" s="43"/>
      <c r="I388" s="213"/>
      <c r="J388" s="43"/>
      <c r="K388" s="43"/>
      <c r="L388" s="213"/>
      <c r="M388" s="43"/>
      <c r="N388" s="43"/>
      <c r="O388" s="213"/>
      <c r="P388" s="43"/>
    </row>
    <row r="389" spans="2:16" s="12" customFormat="1" ht="42" customHeight="1" x14ac:dyDescent="0.25">
      <c r="B389" s="156" t="s">
        <v>410</v>
      </c>
      <c r="C389" s="16">
        <v>806</v>
      </c>
      <c r="D389" s="22" t="s">
        <v>63</v>
      </c>
      <c r="E389" s="22" t="s">
        <v>15</v>
      </c>
      <c r="F389" s="89" t="s">
        <v>411</v>
      </c>
      <c r="G389" s="21"/>
      <c r="H389" s="43">
        <f t="shared" ref="H389:P389" si="228">H390</f>
        <v>2600</v>
      </c>
      <c r="I389" s="213">
        <f t="shared" si="228"/>
        <v>0</v>
      </c>
      <c r="J389" s="43">
        <f t="shared" si="228"/>
        <v>2600</v>
      </c>
      <c r="K389" s="43">
        <f t="shared" si="228"/>
        <v>2600</v>
      </c>
      <c r="L389" s="213">
        <f t="shared" si="228"/>
        <v>0</v>
      </c>
      <c r="M389" s="43">
        <f t="shared" si="228"/>
        <v>2600</v>
      </c>
      <c r="N389" s="43">
        <f t="shared" si="228"/>
        <v>2600</v>
      </c>
      <c r="O389" s="213">
        <f t="shared" si="228"/>
        <v>0</v>
      </c>
      <c r="P389" s="43">
        <f t="shared" si="228"/>
        <v>2600</v>
      </c>
    </row>
    <row r="390" spans="2:16" s="12" customFormat="1" ht="30" x14ac:dyDescent="0.25">
      <c r="B390" s="156" t="s">
        <v>412</v>
      </c>
      <c r="C390" s="16">
        <v>806</v>
      </c>
      <c r="D390" s="22" t="s">
        <v>63</v>
      </c>
      <c r="E390" s="22" t="s">
        <v>15</v>
      </c>
      <c r="F390" s="89" t="s">
        <v>413</v>
      </c>
      <c r="G390" s="21">
        <v>800</v>
      </c>
      <c r="H390" s="43">
        <v>2600</v>
      </c>
      <c r="I390" s="213"/>
      <c r="J390" s="43">
        <f>H390+I390</f>
        <v>2600</v>
      </c>
      <c r="K390" s="43">
        <v>2600</v>
      </c>
      <c r="L390" s="213"/>
      <c r="M390" s="43">
        <f>K390+L390</f>
        <v>2600</v>
      </c>
      <c r="N390" s="43">
        <v>2600</v>
      </c>
      <c r="O390" s="213"/>
      <c r="P390" s="43">
        <f>N390+O390</f>
        <v>2600</v>
      </c>
    </row>
    <row r="391" spans="2:16" s="12" customFormat="1" ht="30" hidden="1" x14ac:dyDescent="0.25">
      <c r="B391" s="156" t="s">
        <v>414</v>
      </c>
      <c r="C391" s="16">
        <v>806</v>
      </c>
      <c r="D391" s="22" t="s">
        <v>63</v>
      </c>
      <c r="E391" s="22" t="s">
        <v>15</v>
      </c>
      <c r="F391" s="89" t="s">
        <v>415</v>
      </c>
      <c r="G391" s="21"/>
      <c r="H391" s="43">
        <f t="shared" ref="H391:P391" si="229">H392+H393</f>
        <v>0</v>
      </c>
      <c r="I391" s="213">
        <f t="shared" si="229"/>
        <v>0</v>
      </c>
      <c r="J391" s="43">
        <f t="shared" si="229"/>
        <v>0</v>
      </c>
      <c r="K391" s="43">
        <f t="shared" si="229"/>
        <v>0</v>
      </c>
      <c r="L391" s="213">
        <f t="shared" si="229"/>
        <v>0</v>
      </c>
      <c r="M391" s="43">
        <f t="shared" si="229"/>
        <v>0</v>
      </c>
      <c r="N391" s="43">
        <f t="shared" si="229"/>
        <v>0</v>
      </c>
      <c r="O391" s="213">
        <f t="shared" si="229"/>
        <v>0</v>
      </c>
      <c r="P391" s="43">
        <f t="shared" si="229"/>
        <v>0</v>
      </c>
    </row>
    <row r="392" spans="2:16" s="12" customFormat="1" ht="45" hidden="1" x14ac:dyDescent="0.25">
      <c r="B392" s="156" t="s">
        <v>416</v>
      </c>
      <c r="C392" s="16">
        <v>806</v>
      </c>
      <c r="D392" s="22" t="s">
        <v>63</v>
      </c>
      <c r="E392" s="22" t="s">
        <v>15</v>
      </c>
      <c r="F392" s="89" t="s">
        <v>417</v>
      </c>
      <c r="G392" s="21">
        <v>800</v>
      </c>
      <c r="H392" s="43"/>
      <c r="I392" s="213"/>
      <c r="J392" s="43"/>
      <c r="K392" s="43"/>
      <c r="L392" s="213"/>
      <c r="M392" s="43"/>
      <c r="N392" s="43"/>
      <c r="O392" s="213"/>
      <c r="P392" s="43"/>
    </row>
    <row r="393" spans="2:16" s="12" customFormat="1" ht="60" hidden="1" x14ac:dyDescent="0.25">
      <c r="B393" s="156" t="s">
        <v>418</v>
      </c>
      <c r="C393" s="16">
        <v>806</v>
      </c>
      <c r="D393" s="22" t="s">
        <v>63</v>
      </c>
      <c r="E393" s="22" t="s">
        <v>15</v>
      </c>
      <c r="F393" s="89" t="s">
        <v>419</v>
      </c>
      <c r="G393" s="21">
        <v>800</v>
      </c>
      <c r="H393" s="43"/>
      <c r="I393" s="213"/>
      <c r="J393" s="43"/>
      <c r="K393" s="43"/>
      <c r="L393" s="213"/>
      <c r="M393" s="43"/>
      <c r="N393" s="43"/>
      <c r="O393" s="213"/>
      <c r="P393" s="43"/>
    </row>
    <row r="394" spans="2:16" s="12" customFormat="1" ht="30" hidden="1" x14ac:dyDescent="0.25">
      <c r="B394" s="156" t="s">
        <v>420</v>
      </c>
      <c r="C394" s="16">
        <v>806</v>
      </c>
      <c r="D394" s="22" t="s">
        <v>63</v>
      </c>
      <c r="E394" s="22" t="s">
        <v>15</v>
      </c>
      <c r="F394" s="89" t="s">
        <v>421</v>
      </c>
      <c r="G394" s="21"/>
      <c r="H394" s="43">
        <f t="shared" ref="H394:P394" si="230">H397+H402+H405+H395</f>
        <v>0</v>
      </c>
      <c r="I394" s="213">
        <f t="shared" si="230"/>
        <v>0</v>
      </c>
      <c r="J394" s="43">
        <f t="shared" si="230"/>
        <v>0</v>
      </c>
      <c r="K394" s="43">
        <f t="shared" si="230"/>
        <v>0</v>
      </c>
      <c r="L394" s="213">
        <f t="shared" si="230"/>
        <v>0</v>
      </c>
      <c r="M394" s="43">
        <f t="shared" si="230"/>
        <v>0</v>
      </c>
      <c r="N394" s="43">
        <f t="shared" si="230"/>
        <v>0</v>
      </c>
      <c r="O394" s="213">
        <f t="shared" si="230"/>
        <v>0</v>
      </c>
      <c r="P394" s="43">
        <f t="shared" si="230"/>
        <v>0</v>
      </c>
    </row>
    <row r="395" spans="2:16" s="12" customFormat="1" ht="42" hidden="1" customHeight="1" x14ac:dyDescent="0.25">
      <c r="B395" s="156" t="s">
        <v>422</v>
      </c>
      <c r="C395" s="16">
        <v>806</v>
      </c>
      <c r="D395" s="22" t="s">
        <v>63</v>
      </c>
      <c r="E395" s="22" t="s">
        <v>15</v>
      </c>
      <c r="F395" s="89" t="s">
        <v>423</v>
      </c>
      <c r="G395" s="21"/>
      <c r="H395" s="43">
        <f t="shared" ref="H395:P395" si="231">H396</f>
        <v>0</v>
      </c>
      <c r="I395" s="213">
        <f t="shared" si="231"/>
        <v>0</v>
      </c>
      <c r="J395" s="43">
        <f t="shared" si="231"/>
        <v>0</v>
      </c>
      <c r="K395" s="43">
        <f t="shared" si="231"/>
        <v>0</v>
      </c>
      <c r="L395" s="213">
        <f t="shared" si="231"/>
        <v>0</v>
      </c>
      <c r="M395" s="43">
        <f t="shared" si="231"/>
        <v>0</v>
      </c>
      <c r="N395" s="43">
        <f t="shared" si="231"/>
        <v>0</v>
      </c>
      <c r="O395" s="213">
        <f t="shared" si="231"/>
        <v>0</v>
      </c>
      <c r="P395" s="43">
        <f t="shared" si="231"/>
        <v>0</v>
      </c>
    </row>
    <row r="396" spans="2:16" s="12" customFormat="1" ht="42.75" hidden="1" customHeight="1" x14ac:dyDescent="0.25">
      <c r="B396" s="156" t="s">
        <v>424</v>
      </c>
      <c r="C396" s="16">
        <v>806</v>
      </c>
      <c r="D396" s="22" t="s">
        <v>63</v>
      </c>
      <c r="E396" s="22" t="s">
        <v>15</v>
      </c>
      <c r="F396" s="89" t="s">
        <v>425</v>
      </c>
      <c r="G396" s="21">
        <v>800</v>
      </c>
      <c r="H396" s="43"/>
      <c r="I396" s="213"/>
      <c r="J396" s="43"/>
      <c r="K396" s="43"/>
      <c r="L396" s="213"/>
      <c r="M396" s="43"/>
      <c r="N396" s="43"/>
      <c r="O396" s="213"/>
      <c r="P396" s="43"/>
    </row>
    <row r="397" spans="2:16" s="12" customFormat="1" ht="60" hidden="1" x14ac:dyDescent="0.25">
      <c r="B397" s="156" t="s">
        <v>426</v>
      </c>
      <c r="C397" s="16">
        <v>806</v>
      </c>
      <c r="D397" s="22" t="s">
        <v>63</v>
      </c>
      <c r="E397" s="22" t="s">
        <v>15</v>
      </c>
      <c r="F397" s="89" t="s">
        <v>427</v>
      </c>
      <c r="G397" s="21"/>
      <c r="H397" s="5">
        <f t="shared" ref="H397:P397" si="232">H400+H401+H398+H399</f>
        <v>0</v>
      </c>
      <c r="I397" s="220">
        <f t="shared" si="232"/>
        <v>0</v>
      </c>
      <c r="J397" s="5">
        <f t="shared" si="232"/>
        <v>0</v>
      </c>
      <c r="K397" s="5">
        <f t="shared" si="232"/>
        <v>0</v>
      </c>
      <c r="L397" s="220">
        <f t="shared" si="232"/>
        <v>0</v>
      </c>
      <c r="M397" s="5">
        <f t="shared" si="232"/>
        <v>0</v>
      </c>
      <c r="N397" s="5">
        <f t="shared" si="232"/>
        <v>0</v>
      </c>
      <c r="O397" s="220">
        <f t="shared" si="232"/>
        <v>0</v>
      </c>
      <c r="P397" s="5">
        <f t="shared" si="232"/>
        <v>0</v>
      </c>
    </row>
    <row r="398" spans="2:16" s="12" customFormat="1" ht="60" hidden="1" x14ac:dyDescent="0.25">
      <c r="B398" s="156" t="s">
        <v>428</v>
      </c>
      <c r="C398" s="16">
        <v>806</v>
      </c>
      <c r="D398" s="22" t="s">
        <v>63</v>
      </c>
      <c r="E398" s="22" t="s">
        <v>15</v>
      </c>
      <c r="F398" s="89" t="s">
        <v>429</v>
      </c>
      <c r="G398" s="21">
        <v>800</v>
      </c>
      <c r="H398" s="43"/>
      <c r="I398" s="213"/>
      <c r="J398" s="43"/>
      <c r="K398" s="43"/>
      <c r="L398" s="213"/>
      <c r="M398" s="43"/>
      <c r="N398" s="43"/>
      <c r="O398" s="213"/>
      <c r="P398" s="43"/>
    </row>
    <row r="399" spans="2:16" s="12" customFormat="1" ht="75" hidden="1" x14ac:dyDescent="0.25">
      <c r="B399" s="156" t="s">
        <v>430</v>
      </c>
      <c r="C399" s="16">
        <v>806</v>
      </c>
      <c r="D399" s="22" t="s">
        <v>63</v>
      </c>
      <c r="E399" s="22" t="s">
        <v>15</v>
      </c>
      <c r="F399" s="89" t="s">
        <v>431</v>
      </c>
      <c r="G399" s="21">
        <v>800</v>
      </c>
      <c r="H399" s="43"/>
      <c r="I399" s="213"/>
      <c r="J399" s="43"/>
      <c r="K399" s="43"/>
      <c r="L399" s="213"/>
      <c r="M399" s="43"/>
      <c r="N399" s="43"/>
      <c r="O399" s="213"/>
      <c r="P399" s="43"/>
    </row>
    <row r="400" spans="2:16" s="12" customFormat="1" ht="60" hidden="1" x14ac:dyDescent="0.25">
      <c r="B400" s="156" t="s">
        <v>432</v>
      </c>
      <c r="C400" s="16">
        <v>806</v>
      </c>
      <c r="D400" s="22" t="s">
        <v>63</v>
      </c>
      <c r="E400" s="22" t="s">
        <v>15</v>
      </c>
      <c r="F400" s="89" t="s">
        <v>433</v>
      </c>
      <c r="G400" s="21">
        <v>800</v>
      </c>
      <c r="H400" s="43"/>
      <c r="I400" s="213"/>
      <c r="J400" s="43"/>
      <c r="K400" s="43"/>
      <c r="L400" s="213"/>
      <c r="M400" s="43"/>
      <c r="N400" s="43"/>
      <c r="O400" s="213"/>
      <c r="P400" s="43"/>
    </row>
    <row r="401" spans="2:16" s="12" customFormat="1" ht="75" hidden="1" x14ac:dyDescent="0.25">
      <c r="B401" s="156" t="s">
        <v>434</v>
      </c>
      <c r="C401" s="16">
        <v>806</v>
      </c>
      <c r="D401" s="22" t="s">
        <v>63</v>
      </c>
      <c r="E401" s="22" t="s">
        <v>15</v>
      </c>
      <c r="F401" s="89" t="s">
        <v>435</v>
      </c>
      <c r="G401" s="21">
        <v>800</v>
      </c>
      <c r="H401" s="43"/>
      <c r="I401" s="213"/>
      <c r="J401" s="43"/>
      <c r="K401" s="43"/>
      <c r="L401" s="213"/>
      <c r="M401" s="43"/>
      <c r="N401" s="43"/>
      <c r="O401" s="213"/>
      <c r="P401" s="43"/>
    </row>
    <row r="402" spans="2:16" s="12" customFormat="1" ht="30" hidden="1" x14ac:dyDescent="0.25">
      <c r="B402" s="156" t="s">
        <v>436</v>
      </c>
      <c r="C402" s="16">
        <v>806</v>
      </c>
      <c r="D402" s="22" t="s">
        <v>63</v>
      </c>
      <c r="E402" s="22" t="s">
        <v>15</v>
      </c>
      <c r="F402" s="89" t="s">
        <v>437</v>
      </c>
      <c r="G402" s="21"/>
      <c r="H402" s="43">
        <f t="shared" ref="H402:P402" si="233">H403+H404</f>
        <v>0</v>
      </c>
      <c r="I402" s="213">
        <f t="shared" si="233"/>
        <v>0</v>
      </c>
      <c r="J402" s="43">
        <f t="shared" si="233"/>
        <v>0</v>
      </c>
      <c r="K402" s="43">
        <f t="shared" si="233"/>
        <v>0</v>
      </c>
      <c r="L402" s="213">
        <f t="shared" si="233"/>
        <v>0</v>
      </c>
      <c r="M402" s="43">
        <f t="shared" si="233"/>
        <v>0</v>
      </c>
      <c r="N402" s="43">
        <f t="shared" si="233"/>
        <v>0</v>
      </c>
      <c r="O402" s="213">
        <f t="shared" si="233"/>
        <v>0</v>
      </c>
      <c r="P402" s="43">
        <f t="shared" si="233"/>
        <v>0</v>
      </c>
    </row>
    <row r="403" spans="2:16" s="12" customFormat="1" ht="60" hidden="1" x14ac:dyDescent="0.25">
      <c r="B403" s="156" t="s">
        <v>438</v>
      </c>
      <c r="C403" s="16">
        <v>806</v>
      </c>
      <c r="D403" s="22" t="s">
        <v>63</v>
      </c>
      <c r="E403" s="22" t="s">
        <v>15</v>
      </c>
      <c r="F403" s="89" t="s">
        <v>439</v>
      </c>
      <c r="G403" s="21">
        <v>800</v>
      </c>
      <c r="H403" s="43"/>
      <c r="I403" s="213"/>
      <c r="J403" s="43"/>
      <c r="K403" s="43"/>
      <c r="L403" s="213"/>
      <c r="M403" s="43"/>
      <c r="N403" s="43"/>
      <c r="O403" s="213"/>
      <c r="P403" s="43"/>
    </row>
    <row r="404" spans="2:16" s="12" customFormat="1" ht="60" hidden="1" x14ac:dyDescent="0.25">
      <c r="B404" s="156" t="s">
        <v>438</v>
      </c>
      <c r="C404" s="16">
        <v>806</v>
      </c>
      <c r="D404" s="22" t="s">
        <v>63</v>
      </c>
      <c r="E404" s="22" t="s">
        <v>15</v>
      </c>
      <c r="F404" s="89" t="s">
        <v>440</v>
      </c>
      <c r="G404" s="21">
        <v>800</v>
      </c>
      <c r="H404" s="43"/>
      <c r="I404" s="213"/>
      <c r="J404" s="43"/>
      <c r="K404" s="43"/>
      <c r="L404" s="213"/>
      <c r="M404" s="43"/>
      <c r="N404" s="43"/>
      <c r="O404" s="213"/>
      <c r="P404" s="43"/>
    </row>
    <row r="405" spans="2:16" ht="30" hidden="1" x14ac:dyDescent="0.25">
      <c r="B405" s="156" t="s">
        <v>441</v>
      </c>
      <c r="C405" s="16">
        <v>806</v>
      </c>
      <c r="D405" s="22" t="s">
        <v>63</v>
      </c>
      <c r="E405" s="22" t="s">
        <v>15</v>
      </c>
      <c r="F405" s="89" t="s">
        <v>442</v>
      </c>
      <c r="G405" s="21"/>
      <c r="H405" s="5">
        <f t="shared" ref="H405:P405" si="234">H406</f>
        <v>0</v>
      </c>
      <c r="I405" s="220">
        <f t="shared" si="234"/>
        <v>0</v>
      </c>
      <c r="J405" s="5">
        <f t="shared" si="234"/>
        <v>0</v>
      </c>
      <c r="K405" s="5">
        <f t="shared" si="234"/>
        <v>0</v>
      </c>
      <c r="L405" s="220">
        <f t="shared" si="234"/>
        <v>0</v>
      </c>
      <c r="M405" s="5">
        <f t="shared" si="234"/>
        <v>0</v>
      </c>
      <c r="N405" s="5">
        <f t="shared" si="234"/>
        <v>0</v>
      </c>
      <c r="O405" s="220">
        <f t="shared" si="234"/>
        <v>0</v>
      </c>
      <c r="P405" s="5">
        <f t="shared" si="234"/>
        <v>0</v>
      </c>
    </row>
    <row r="406" spans="2:16" ht="30" hidden="1" x14ac:dyDescent="0.25">
      <c r="B406" s="156" t="s">
        <v>443</v>
      </c>
      <c r="C406" s="16">
        <v>806</v>
      </c>
      <c r="D406" s="22" t="s">
        <v>63</v>
      </c>
      <c r="E406" s="22" t="s">
        <v>15</v>
      </c>
      <c r="F406" s="89" t="s">
        <v>444</v>
      </c>
      <c r="G406" s="21">
        <v>800</v>
      </c>
      <c r="H406" s="43"/>
      <c r="I406" s="213"/>
      <c r="J406" s="43"/>
      <c r="K406" s="43"/>
      <c r="L406" s="213"/>
      <c r="M406" s="43"/>
      <c r="N406" s="43"/>
      <c r="O406" s="213"/>
      <c r="P406" s="43"/>
    </row>
    <row r="407" spans="2:16" ht="15.75" hidden="1" x14ac:dyDescent="0.25">
      <c r="B407" s="156" t="s">
        <v>445</v>
      </c>
      <c r="C407" s="16">
        <v>806</v>
      </c>
      <c r="D407" s="22" t="s">
        <v>63</v>
      </c>
      <c r="E407" s="22" t="s">
        <v>15</v>
      </c>
      <c r="F407" s="89" t="s">
        <v>446</v>
      </c>
      <c r="G407" s="21"/>
      <c r="H407" s="5">
        <f t="shared" ref="H407:P407" si="235">H408</f>
        <v>0</v>
      </c>
      <c r="I407" s="220">
        <f t="shared" si="235"/>
        <v>0</v>
      </c>
      <c r="J407" s="5">
        <f t="shared" si="235"/>
        <v>0</v>
      </c>
      <c r="K407" s="5">
        <f t="shared" si="235"/>
        <v>0</v>
      </c>
      <c r="L407" s="220">
        <f t="shared" si="235"/>
        <v>0</v>
      </c>
      <c r="M407" s="5">
        <f t="shared" si="235"/>
        <v>0</v>
      </c>
      <c r="N407" s="5">
        <f t="shared" si="235"/>
        <v>0</v>
      </c>
      <c r="O407" s="220">
        <f t="shared" si="235"/>
        <v>0</v>
      </c>
      <c r="P407" s="5">
        <f t="shared" si="235"/>
        <v>0</v>
      </c>
    </row>
    <row r="408" spans="2:16" ht="45" hidden="1" x14ac:dyDescent="0.25">
      <c r="B408" s="156" t="s">
        <v>447</v>
      </c>
      <c r="C408" s="16">
        <v>806</v>
      </c>
      <c r="D408" s="22" t="s">
        <v>63</v>
      </c>
      <c r="E408" s="22" t="s">
        <v>15</v>
      </c>
      <c r="F408" s="89" t="s">
        <v>448</v>
      </c>
      <c r="G408" s="21"/>
      <c r="H408" s="43">
        <f t="shared" ref="H408:P408" si="236">H411+H409+H410</f>
        <v>0</v>
      </c>
      <c r="I408" s="213">
        <f t="shared" si="236"/>
        <v>0</v>
      </c>
      <c r="J408" s="43">
        <f t="shared" si="236"/>
        <v>0</v>
      </c>
      <c r="K408" s="43">
        <f t="shared" si="236"/>
        <v>0</v>
      </c>
      <c r="L408" s="213">
        <f t="shared" si="236"/>
        <v>0</v>
      </c>
      <c r="M408" s="43">
        <f t="shared" si="236"/>
        <v>0</v>
      </c>
      <c r="N408" s="43">
        <f t="shared" si="236"/>
        <v>0</v>
      </c>
      <c r="O408" s="213">
        <f t="shared" si="236"/>
        <v>0</v>
      </c>
      <c r="P408" s="43">
        <f t="shared" si="236"/>
        <v>0</v>
      </c>
    </row>
    <row r="409" spans="2:16" ht="54.75" hidden="1" customHeight="1" x14ac:dyDescent="0.25">
      <c r="B409" s="156" t="s">
        <v>449</v>
      </c>
      <c r="C409" s="16">
        <v>806</v>
      </c>
      <c r="D409" s="22" t="s">
        <v>63</v>
      </c>
      <c r="E409" s="22" t="s">
        <v>15</v>
      </c>
      <c r="F409" s="89" t="s">
        <v>450</v>
      </c>
      <c r="G409" s="21">
        <v>800</v>
      </c>
      <c r="H409" s="43"/>
      <c r="I409" s="213"/>
      <c r="J409" s="43"/>
      <c r="K409" s="43"/>
      <c r="L409" s="213"/>
      <c r="M409" s="43"/>
      <c r="N409" s="43"/>
      <c r="O409" s="213"/>
      <c r="P409" s="43"/>
    </row>
    <row r="410" spans="2:16" ht="54.75" hidden="1" customHeight="1" x14ac:dyDescent="0.25">
      <c r="B410" s="156" t="s">
        <v>451</v>
      </c>
      <c r="C410" s="16">
        <v>806</v>
      </c>
      <c r="D410" s="22" t="s">
        <v>63</v>
      </c>
      <c r="E410" s="22" t="s">
        <v>15</v>
      </c>
      <c r="F410" s="89" t="s">
        <v>452</v>
      </c>
      <c r="G410" s="21">
        <v>800</v>
      </c>
      <c r="H410" s="43"/>
      <c r="I410" s="213"/>
      <c r="J410" s="43"/>
      <c r="K410" s="43"/>
      <c r="L410" s="213"/>
      <c r="M410" s="43"/>
      <c r="N410" s="43"/>
      <c r="O410" s="213"/>
      <c r="P410" s="43"/>
    </row>
    <row r="411" spans="2:16" ht="45" hidden="1" x14ac:dyDescent="0.25">
      <c r="B411" s="156" t="s">
        <v>449</v>
      </c>
      <c r="C411" s="16">
        <v>806</v>
      </c>
      <c r="D411" s="22" t="s">
        <v>63</v>
      </c>
      <c r="E411" s="22" t="s">
        <v>15</v>
      </c>
      <c r="F411" s="89" t="s">
        <v>453</v>
      </c>
      <c r="G411" s="21">
        <v>800</v>
      </c>
      <c r="H411" s="43"/>
      <c r="I411" s="213"/>
      <c r="J411" s="43"/>
      <c r="K411" s="43"/>
      <c r="L411" s="213"/>
      <c r="M411" s="43"/>
      <c r="N411" s="43"/>
      <c r="O411" s="213"/>
      <c r="P411" s="43"/>
    </row>
    <row r="412" spans="2:16" ht="15.75" hidden="1" x14ac:dyDescent="0.25">
      <c r="B412" s="156" t="s">
        <v>454</v>
      </c>
      <c r="C412" s="16">
        <v>806</v>
      </c>
      <c r="D412" s="22" t="s">
        <v>63</v>
      </c>
      <c r="E412" s="22" t="s">
        <v>15</v>
      </c>
      <c r="F412" s="89" t="s">
        <v>455</v>
      </c>
      <c r="G412" s="21"/>
      <c r="H412" s="43">
        <f t="shared" ref="H412:P412" si="237">H413+H416+H419+H424</f>
        <v>0</v>
      </c>
      <c r="I412" s="213">
        <f t="shared" si="237"/>
        <v>0</v>
      </c>
      <c r="J412" s="43">
        <f t="shared" si="237"/>
        <v>0</v>
      </c>
      <c r="K412" s="43">
        <f t="shared" si="237"/>
        <v>0</v>
      </c>
      <c r="L412" s="213">
        <f t="shared" si="237"/>
        <v>0</v>
      </c>
      <c r="M412" s="43">
        <f t="shared" si="237"/>
        <v>0</v>
      </c>
      <c r="N412" s="43">
        <f t="shared" si="237"/>
        <v>0</v>
      </c>
      <c r="O412" s="213">
        <f t="shared" si="237"/>
        <v>0</v>
      </c>
      <c r="P412" s="43">
        <f t="shared" si="237"/>
        <v>0</v>
      </c>
    </row>
    <row r="413" spans="2:16" ht="30" hidden="1" customHeight="1" x14ac:dyDescent="0.25">
      <c r="B413" s="156" t="s">
        <v>456</v>
      </c>
      <c r="C413" s="16">
        <v>806</v>
      </c>
      <c r="D413" s="22" t="s">
        <v>63</v>
      </c>
      <c r="E413" s="22" t="s">
        <v>15</v>
      </c>
      <c r="F413" s="89" t="s">
        <v>457</v>
      </c>
      <c r="G413" s="21"/>
      <c r="H413" s="5">
        <f t="shared" ref="H413:P413" si="238">H415+H414</f>
        <v>0</v>
      </c>
      <c r="I413" s="220">
        <f t="shared" si="238"/>
        <v>0</v>
      </c>
      <c r="J413" s="5">
        <f t="shared" si="238"/>
        <v>0</v>
      </c>
      <c r="K413" s="5">
        <f t="shared" si="238"/>
        <v>0</v>
      </c>
      <c r="L413" s="220">
        <f t="shared" si="238"/>
        <v>0</v>
      </c>
      <c r="M413" s="5">
        <f t="shared" si="238"/>
        <v>0</v>
      </c>
      <c r="N413" s="5">
        <f t="shared" si="238"/>
        <v>0</v>
      </c>
      <c r="O413" s="220">
        <f t="shared" si="238"/>
        <v>0</v>
      </c>
      <c r="P413" s="5">
        <f t="shared" si="238"/>
        <v>0</v>
      </c>
    </row>
    <row r="414" spans="2:16" ht="30" hidden="1" customHeight="1" x14ac:dyDescent="0.25">
      <c r="B414" s="156" t="s">
        <v>458</v>
      </c>
      <c r="C414" s="16">
        <v>806</v>
      </c>
      <c r="D414" s="22" t="s">
        <v>63</v>
      </c>
      <c r="E414" s="22" t="s">
        <v>15</v>
      </c>
      <c r="F414" s="89" t="s">
        <v>459</v>
      </c>
      <c r="G414" s="21">
        <v>800</v>
      </c>
      <c r="H414" s="43"/>
      <c r="I414" s="213"/>
      <c r="J414" s="43"/>
      <c r="K414" s="43"/>
      <c r="L414" s="213"/>
      <c r="M414" s="43"/>
      <c r="N414" s="43"/>
      <c r="O414" s="213"/>
      <c r="P414" s="43"/>
    </row>
    <row r="415" spans="2:16" ht="41.25" hidden="1" customHeight="1" x14ac:dyDescent="0.25">
      <c r="B415" s="156" t="s">
        <v>458</v>
      </c>
      <c r="C415" s="16">
        <v>806</v>
      </c>
      <c r="D415" s="22" t="s">
        <v>63</v>
      </c>
      <c r="E415" s="22" t="s">
        <v>15</v>
      </c>
      <c r="F415" s="89" t="s">
        <v>460</v>
      </c>
      <c r="G415" s="21">
        <v>800</v>
      </c>
      <c r="H415" s="43"/>
      <c r="I415" s="213"/>
      <c r="J415" s="43"/>
      <c r="K415" s="43"/>
      <c r="L415" s="213"/>
      <c r="M415" s="43"/>
      <c r="N415" s="43"/>
      <c r="O415" s="213"/>
      <c r="P415" s="43"/>
    </row>
    <row r="416" spans="2:16" ht="30" hidden="1" x14ac:dyDescent="0.25">
      <c r="B416" s="156" t="s">
        <v>461</v>
      </c>
      <c r="C416" s="16">
        <v>806</v>
      </c>
      <c r="D416" s="22" t="s">
        <v>63</v>
      </c>
      <c r="E416" s="22" t="s">
        <v>15</v>
      </c>
      <c r="F416" s="89" t="s">
        <v>462</v>
      </c>
      <c r="G416" s="21"/>
      <c r="H416" s="5">
        <f t="shared" ref="H416:P416" si="239">H418+H417</f>
        <v>0</v>
      </c>
      <c r="I416" s="220">
        <f t="shared" si="239"/>
        <v>0</v>
      </c>
      <c r="J416" s="5">
        <f t="shared" si="239"/>
        <v>0</v>
      </c>
      <c r="K416" s="5">
        <f t="shared" si="239"/>
        <v>0</v>
      </c>
      <c r="L416" s="220">
        <f t="shared" si="239"/>
        <v>0</v>
      </c>
      <c r="M416" s="5">
        <f t="shared" si="239"/>
        <v>0</v>
      </c>
      <c r="N416" s="5">
        <f t="shared" si="239"/>
        <v>0</v>
      </c>
      <c r="O416" s="220">
        <f t="shared" si="239"/>
        <v>0</v>
      </c>
      <c r="P416" s="5">
        <f t="shared" si="239"/>
        <v>0</v>
      </c>
    </row>
    <row r="417" spans="2:16" ht="34.5" hidden="1" customHeight="1" x14ac:dyDescent="0.25">
      <c r="B417" s="156" t="s">
        <v>463</v>
      </c>
      <c r="C417" s="16">
        <v>806</v>
      </c>
      <c r="D417" s="22" t="s">
        <v>63</v>
      </c>
      <c r="E417" s="22" t="s">
        <v>15</v>
      </c>
      <c r="F417" s="89" t="s">
        <v>464</v>
      </c>
      <c r="G417" s="21">
        <v>800</v>
      </c>
      <c r="H417" s="43"/>
      <c r="I417" s="213"/>
      <c r="J417" s="43"/>
      <c r="K417" s="43"/>
      <c r="L417" s="213"/>
      <c r="M417" s="43"/>
      <c r="N417" s="43"/>
      <c r="O417" s="213"/>
      <c r="P417" s="43"/>
    </row>
    <row r="418" spans="2:16" ht="30" hidden="1" x14ac:dyDescent="0.25">
      <c r="B418" s="156" t="s">
        <v>463</v>
      </c>
      <c r="C418" s="16">
        <v>806</v>
      </c>
      <c r="D418" s="22" t="s">
        <v>63</v>
      </c>
      <c r="E418" s="22" t="s">
        <v>15</v>
      </c>
      <c r="F418" s="89" t="s">
        <v>465</v>
      </c>
      <c r="G418" s="21">
        <v>800</v>
      </c>
      <c r="H418" s="43"/>
      <c r="I418" s="213"/>
      <c r="J418" s="43"/>
      <c r="K418" s="43"/>
      <c r="L418" s="213"/>
      <c r="M418" s="43"/>
      <c r="N418" s="43"/>
      <c r="O418" s="213"/>
      <c r="P418" s="43"/>
    </row>
    <row r="419" spans="2:16" ht="30" hidden="1" x14ac:dyDescent="0.25">
      <c r="B419" s="156" t="s">
        <v>466</v>
      </c>
      <c r="C419" s="16">
        <v>806</v>
      </c>
      <c r="D419" s="22" t="s">
        <v>63</v>
      </c>
      <c r="E419" s="22" t="s">
        <v>15</v>
      </c>
      <c r="F419" s="89" t="s">
        <v>467</v>
      </c>
      <c r="G419" s="21"/>
      <c r="H419" s="43">
        <f t="shared" ref="H419:P419" si="240">H422+H423+H420+H421</f>
        <v>0</v>
      </c>
      <c r="I419" s="213">
        <f t="shared" si="240"/>
        <v>0</v>
      </c>
      <c r="J419" s="43">
        <f t="shared" si="240"/>
        <v>0</v>
      </c>
      <c r="K419" s="43">
        <f t="shared" si="240"/>
        <v>0</v>
      </c>
      <c r="L419" s="213">
        <f t="shared" si="240"/>
        <v>0</v>
      </c>
      <c r="M419" s="43">
        <f t="shared" si="240"/>
        <v>0</v>
      </c>
      <c r="N419" s="43">
        <f t="shared" si="240"/>
        <v>0</v>
      </c>
      <c r="O419" s="213">
        <f t="shared" si="240"/>
        <v>0</v>
      </c>
      <c r="P419" s="43">
        <f t="shared" si="240"/>
        <v>0</v>
      </c>
    </row>
    <row r="420" spans="2:16" ht="60" hidden="1" customHeight="1" x14ac:dyDescent="0.25">
      <c r="B420" s="156" t="s">
        <v>468</v>
      </c>
      <c r="C420" s="16">
        <v>806</v>
      </c>
      <c r="D420" s="22" t="s">
        <v>63</v>
      </c>
      <c r="E420" s="22" t="s">
        <v>15</v>
      </c>
      <c r="F420" s="89" t="s">
        <v>469</v>
      </c>
      <c r="G420" s="21">
        <v>500</v>
      </c>
      <c r="H420" s="43"/>
      <c r="I420" s="213"/>
      <c r="J420" s="43"/>
      <c r="K420" s="43"/>
      <c r="L420" s="213"/>
      <c r="M420" s="43"/>
      <c r="N420" s="43"/>
      <c r="O420" s="213"/>
      <c r="P420" s="43"/>
    </row>
    <row r="421" spans="2:16" ht="45" hidden="1" x14ac:dyDescent="0.25">
      <c r="B421" s="156" t="s">
        <v>470</v>
      </c>
      <c r="C421" s="16">
        <v>806</v>
      </c>
      <c r="D421" s="22" t="s">
        <v>63</v>
      </c>
      <c r="E421" s="22" t="s">
        <v>15</v>
      </c>
      <c r="F421" s="89" t="s">
        <v>469</v>
      </c>
      <c r="G421" s="21">
        <v>800</v>
      </c>
      <c r="H421" s="43"/>
      <c r="I421" s="213"/>
      <c r="J421" s="43"/>
      <c r="K421" s="43"/>
      <c r="L421" s="213"/>
      <c r="M421" s="43"/>
      <c r="N421" s="43"/>
      <c r="O421" s="213"/>
      <c r="P421" s="43"/>
    </row>
    <row r="422" spans="2:16" ht="73.5" hidden="1" customHeight="1" x14ac:dyDescent="0.25">
      <c r="B422" s="156" t="s">
        <v>471</v>
      </c>
      <c r="C422" s="16">
        <v>806</v>
      </c>
      <c r="D422" s="22" t="s">
        <v>63</v>
      </c>
      <c r="E422" s="22" t="s">
        <v>15</v>
      </c>
      <c r="F422" s="89" t="s">
        <v>472</v>
      </c>
      <c r="G422" s="21">
        <v>500</v>
      </c>
      <c r="H422" s="43"/>
      <c r="I422" s="213"/>
      <c r="J422" s="43"/>
      <c r="K422" s="43"/>
      <c r="L422" s="213"/>
      <c r="M422" s="43"/>
      <c r="N422" s="43"/>
      <c r="O422" s="213"/>
      <c r="P422" s="43"/>
    </row>
    <row r="423" spans="2:16" ht="45" hidden="1" x14ac:dyDescent="0.25">
      <c r="B423" s="156" t="s">
        <v>473</v>
      </c>
      <c r="C423" s="16">
        <v>806</v>
      </c>
      <c r="D423" s="22" t="s">
        <v>63</v>
      </c>
      <c r="E423" s="22" t="s">
        <v>15</v>
      </c>
      <c r="F423" s="89" t="s">
        <v>472</v>
      </c>
      <c r="G423" s="21">
        <v>800</v>
      </c>
      <c r="H423" s="43"/>
      <c r="I423" s="213"/>
      <c r="J423" s="43"/>
      <c r="K423" s="43"/>
      <c r="L423" s="213"/>
      <c r="M423" s="43"/>
      <c r="N423" s="43"/>
      <c r="O423" s="213"/>
      <c r="P423" s="43"/>
    </row>
    <row r="424" spans="2:16" ht="30" hidden="1" x14ac:dyDescent="0.25">
      <c r="B424" s="156" t="s">
        <v>474</v>
      </c>
      <c r="C424" s="16">
        <v>806</v>
      </c>
      <c r="D424" s="22" t="s">
        <v>63</v>
      </c>
      <c r="E424" s="22" t="s">
        <v>15</v>
      </c>
      <c r="F424" s="89" t="s">
        <v>475</v>
      </c>
      <c r="G424" s="21"/>
      <c r="H424" s="43">
        <f t="shared" ref="H424:P424" si="241">H426+H425</f>
        <v>0</v>
      </c>
      <c r="I424" s="213">
        <f t="shared" si="241"/>
        <v>0</v>
      </c>
      <c r="J424" s="43">
        <f t="shared" si="241"/>
        <v>0</v>
      </c>
      <c r="K424" s="43">
        <f t="shared" si="241"/>
        <v>0</v>
      </c>
      <c r="L424" s="213">
        <f t="shared" si="241"/>
        <v>0</v>
      </c>
      <c r="M424" s="43">
        <f t="shared" si="241"/>
        <v>0</v>
      </c>
      <c r="N424" s="43">
        <f t="shared" si="241"/>
        <v>0</v>
      </c>
      <c r="O424" s="213">
        <f t="shared" si="241"/>
        <v>0</v>
      </c>
      <c r="P424" s="43">
        <f t="shared" si="241"/>
        <v>0</v>
      </c>
    </row>
    <row r="425" spans="2:16" ht="54.75" hidden="1" customHeight="1" x14ac:dyDescent="0.25">
      <c r="B425" s="156" t="s">
        <v>476</v>
      </c>
      <c r="C425" s="16">
        <v>806</v>
      </c>
      <c r="D425" s="22" t="s">
        <v>63</v>
      </c>
      <c r="E425" s="22" t="s">
        <v>15</v>
      </c>
      <c r="F425" s="89" t="s">
        <v>477</v>
      </c>
      <c r="G425" s="21">
        <v>800</v>
      </c>
      <c r="H425" s="43"/>
      <c r="I425" s="213"/>
      <c r="J425" s="43"/>
      <c r="K425" s="43"/>
      <c r="L425" s="213"/>
      <c r="M425" s="43"/>
      <c r="N425" s="43"/>
      <c r="O425" s="213"/>
      <c r="P425" s="43"/>
    </row>
    <row r="426" spans="2:16" ht="45" hidden="1" x14ac:dyDescent="0.25">
      <c r="B426" s="156" t="s">
        <v>476</v>
      </c>
      <c r="C426" s="16">
        <v>806</v>
      </c>
      <c r="D426" s="22" t="s">
        <v>63</v>
      </c>
      <c r="E426" s="22" t="s">
        <v>15</v>
      </c>
      <c r="F426" s="89" t="s">
        <v>478</v>
      </c>
      <c r="G426" s="21">
        <v>800</v>
      </c>
      <c r="H426" s="43"/>
      <c r="I426" s="213"/>
      <c r="J426" s="43"/>
      <c r="K426" s="43"/>
      <c r="L426" s="213"/>
      <c r="M426" s="43"/>
      <c r="N426" s="43"/>
      <c r="O426" s="213"/>
      <c r="P426" s="43"/>
    </row>
    <row r="427" spans="2:16" ht="30" x14ac:dyDescent="0.25">
      <c r="B427" s="156" t="s">
        <v>479</v>
      </c>
      <c r="C427" s="16">
        <v>806</v>
      </c>
      <c r="D427" s="22" t="s">
        <v>63</v>
      </c>
      <c r="E427" s="22" t="s">
        <v>15</v>
      </c>
      <c r="F427" s="89" t="s">
        <v>480</v>
      </c>
      <c r="G427" s="21"/>
      <c r="H427" s="43">
        <f t="shared" ref="H427:P427" si="242">H428+H430+H432</f>
        <v>35862</v>
      </c>
      <c r="I427" s="213">
        <f t="shared" si="242"/>
        <v>0</v>
      </c>
      <c r="J427" s="43">
        <f t="shared" si="242"/>
        <v>35862</v>
      </c>
      <c r="K427" s="43">
        <f t="shared" si="242"/>
        <v>35862</v>
      </c>
      <c r="L427" s="213">
        <f t="shared" si="242"/>
        <v>0</v>
      </c>
      <c r="M427" s="43">
        <f t="shared" si="242"/>
        <v>35862</v>
      </c>
      <c r="N427" s="43">
        <f t="shared" si="242"/>
        <v>35862</v>
      </c>
      <c r="O427" s="213">
        <f t="shared" si="242"/>
        <v>0</v>
      </c>
      <c r="P427" s="43">
        <f t="shared" si="242"/>
        <v>35862</v>
      </c>
    </row>
    <row r="428" spans="2:16" ht="42" customHeight="1" x14ac:dyDescent="0.25">
      <c r="B428" s="156" t="s">
        <v>481</v>
      </c>
      <c r="C428" s="16">
        <v>806</v>
      </c>
      <c r="D428" s="22" t="s">
        <v>63</v>
      </c>
      <c r="E428" s="22" t="s">
        <v>15</v>
      </c>
      <c r="F428" s="89" t="s">
        <v>482</v>
      </c>
      <c r="G428" s="21"/>
      <c r="H428" s="43">
        <f t="shared" ref="H428:P428" si="243">H429</f>
        <v>2000</v>
      </c>
      <c r="I428" s="213">
        <f t="shared" si="243"/>
        <v>0</v>
      </c>
      <c r="J428" s="43">
        <f t="shared" si="243"/>
        <v>2000</v>
      </c>
      <c r="K428" s="43">
        <f t="shared" si="243"/>
        <v>2000</v>
      </c>
      <c r="L428" s="213">
        <f t="shared" si="243"/>
        <v>0</v>
      </c>
      <c r="M428" s="43">
        <f t="shared" si="243"/>
        <v>2000</v>
      </c>
      <c r="N428" s="43">
        <f t="shared" si="243"/>
        <v>2000</v>
      </c>
      <c r="O428" s="213">
        <f t="shared" si="243"/>
        <v>0</v>
      </c>
      <c r="P428" s="43">
        <f t="shared" si="243"/>
        <v>2000</v>
      </c>
    </row>
    <row r="429" spans="2:16" ht="66" customHeight="1" x14ac:dyDescent="0.25">
      <c r="B429" s="156" t="s">
        <v>483</v>
      </c>
      <c r="C429" s="16">
        <v>806</v>
      </c>
      <c r="D429" s="22" t="s">
        <v>63</v>
      </c>
      <c r="E429" s="22" t="s">
        <v>15</v>
      </c>
      <c r="F429" s="89" t="s">
        <v>484</v>
      </c>
      <c r="G429" s="21">
        <v>200</v>
      </c>
      <c r="H429" s="43">
        <v>2000</v>
      </c>
      <c r="I429" s="213"/>
      <c r="J429" s="43">
        <f>H429+I429</f>
        <v>2000</v>
      </c>
      <c r="K429" s="43">
        <v>2000</v>
      </c>
      <c r="L429" s="213"/>
      <c r="M429" s="43">
        <f>K429+L429</f>
        <v>2000</v>
      </c>
      <c r="N429" s="43">
        <v>2000</v>
      </c>
      <c r="O429" s="213"/>
      <c r="P429" s="43">
        <f>N429+O429</f>
        <v>2000</v>
      </c>
    </row>
    <row r="430" spans="2:16" ht="41.25" customHeight="1" x14ac:dyDescent="0.25">
      <c r="B430" s="156" t="s">
        <v>183</v>
      </c>
      <c r="C430" s="16">
        <v>806</v>
      </c>
      <c r="D430" s="22" t="s">
        <v>63</v>
      </c>
      <c r="E430" s="22" t="s">
        <v>15</v>
      </c>
      <c r="F430" s="89" t="s">
        <v>485</v>
      </c>
      <c r="G430" s="21"/>
      <c r="H430" s="43">
        <f t="shared" ref="H430:P430" si="244">H431</f>
        <v>26334</v>
      </c>
      <c r="I430" s="213">
        <f t="shared" si="244"/>
        <v>0</v>
      </c>
      <c r="J430" s="43">
        <f t="shared" si="244"/>
        <v>26334</v>
      </c>
      <c r="K430" s="43">
        <f t="shared" si="244"/>
        <v>26334</v>
      </c>
      <c r="L430" s="213">
        <f t="shared" si="244"/>
        <v>0</v>
      </c>
      <c r="M430" s="43">
        <f t="shared" si="244"/>
        <v>26334</v>
      </c>
      <c r="N430" s="43">
        <f t="shared" si="244"/>
        <v>26334</v>
      </c>
      <c r="O430" s="213">
        <f t="shared" si="244"/>
        <v>0</v>
      </c>
      <c r="P430" s="43">
        <f t="shared" si="244"/>
        <v>26334</v>
      </c>
    </row>
    <row r="431" spans="2:16" ht="67.5" customHeight="1" x14ac:dyDescent="0.25">
      <c r="B431" s="156" t="s">
        <v>185</v>
      </c>
      <c r="C431" s="16">
        <v>806</v>
      </c>
      <c r="D431" s="22" t="s">
        <v>63</v>
      </c>
      <c r="E431" s="22" t="s">
        <v>15</v>
      </c>
      <c r="F431" s="89" t="s">
        <v>486</v>
      </c>
      <c r="G431" s="21">
        <v>600</v>
      </c>
      <c r="H431" s="43">
        <v>26334</v>
      </c>
      <c r="I431" s="213"/>
      <c r="J431" s="43">
        <f>H431+I431</f>
        <v>26334</v>
      </c>
      <c r="K431" s="43">
        <v>26334</v>
      </c>
      <c r="L431" s="213"/>
      <c r="M431" s="43">
        <f>K431+L431</f>
        <v>26334</v>
      </c>
      <c r="N431" s="43">
        <v>26334</v>
      </c>
      <c r="O431" s="213"/>
      <c r="P431" s="43">
        <f>N431+O431</f>
        <v>26334</v>
      </c>
    </row>
    <row r="432" spans="2:16" ht="29.25" customHeight="1" x14ac:dyDescent="0.25">
      <c r="B432" s="156" t="s">
        <v>487</v>
      </c>
      <c r="C432" s="16">
        <v>806</v>
      </c>
      <c r="D432" s="22" t="s">
        <v>63</v>
      </c>
      <c r="E432" s="22" t="s">
        <v>15</v>
      </c>
      <c r="F432" s="89" t="s">
        <v>488</v>
      </c>
      <c r="G432" s="21"/>
      <c r="H432" s="43">
        <f t="shared" ref="H432:P432" si="245">H433+H434</f>
        <v>7528</v>
      </c>
      <c r="I432" s="213">
        <f t="shared" si="245"/>
        <v>0</v>
      </c>
      <c r="J432" s="43">
        <f t="shared" si="245"/>
        <v>7528</v>
      </c>
      <c r="K432" s="43">
        <f t="shared" si="245"/>
        <v>7528</v>
      </c>
      <c r="L432" s="213">
        <f t="shared" si="245"/>
        <v>0</v>
      </c>
      <c r="M432" s="43">
        <f t="shared" si="245"/>
        <v>7528</v>
      </c>
      <c r="N432" s="43">
        <f t="shared" si="245"/>
        <v>7528</v>
      </c>
      <c r="O432" s="213">
        <f t="shared" si="245"/>
        <v>0</v>
      </c>
      <c r="P432" s="43">
        <f t="shared" si="245"/>
        <v>7528</v>
      </c>
    </row>
    <row r="433" spans="2:16" ht="47.25" customHeight="1" x14ac:dyDescent="0.25">
      <c r="B433" s="156" t="s">
        <v>489</v>
      </c>
      <c r="C433" s="16">
        <v>806</v>
      </c>
      <c r="D433" s="22" t="s">
        <v>63</v>
      </c>
      <c r="E433" s="22" t="s">
        <v>15</v>
      </c>
      <c r="F433" s="89" t="s">
        <v>490</v>
      </c>
      <c r="G433" s="21">
        <v>200</v>
      </c>
      <c r="H433" s="43">
        <v>4220</v>
      </c>
      <c r="I433" s="213"/>
      <c r="J433" s="43">
        <f>H433+I433</f>
        <v>4220</v>
      </c>
      <c r="K433" s="43">
        <v>4220</v>
      </c>
      <c r="L433" s="213"/>
      <c r="M433" s="43">
        <f>K433+L433</f>
        <v>4220</v>
      </c>
      <c r="N433" s="43">
        <v>4220</v>
      </c>
      <c r="O433" s="213"/>
      <c r="P433" s="43">
        <f>N433+O433</f>
        <v>4220</v>
      </c>
    </row>
    <row r="434" spans="2:16" ht="32.25" customHeight="1" x14ac:dyDescent="0.25">
      <c r="B434" s="156" t="s">
        <v>491</v>
      </c>
      <c r="C434" s="16">
        <v>806</v>
      </c>
      <c r="D434" s="22" t="s">
        <v>63</v>
      </c>
      <c r="E434" s="22" t="s">
        <v>15</v>
      </c>
      <c r="F434" s="89" t="s">
        <v>490</v>
      </c>
      <c r="G434" s="21">
        <v>800</v>
      </c>
      <c r="H434" s="43">
        <v>3308</v>
      </c>
      <c r="I434" s="213"/>
      <c r="J434" s="43">
        <f>H434+I434</f>
        <v>3308</v>
      </c>
      <c r="K434" s="43">
        <v>3308</v>
      </c>
      <c r="L434" s="213"/>
      <c r="M434" s="43">
        <f>K434+L434</f>
        <v>3308</v>
      </c>
      <c r="N434" s="43">
        <v>3308</v>
      </c>
      <c r="O434" s="213"/>
      <c r="P434" s="43">
        <f>N434+O434</f>
        <v>3308</v>
      </c>
    </row>
    <row r="435" spans="2:16" ht="30" hidden="1" x14ac:dyDescent="0.25">
      <c r="B435" s="156" t="s">
        <v>277</v>
      </c>
      <c r="C435" s="16">
        <v>806</v>
      </c>
      <c r="D435" s="22" t="s">
        <v>63</v>
      </c>
      <c r="E435" s="22" t="s">
        <v>15</v>
      </c>
      <c r="F435" s="89" t="s">
        <v>364</v>
      </c>
      <c r="G435" s="21"/>
      <c r="H435" s="5">
        <f t="shared" ref="H435:J436" si="246">H436</f>
        <v>0</v>
      </c>
      <c r="I435" s="220">
        <f t="shared" si="246"/>
        <v>0</v>
      </c>
      <c r="J435" s="5">
        <f t="shared" si="246"/>
        <v>0</v>
      </c>
      <c r="K435" s="5">
        <f t="shared" ref="K435:N436" si="247">K436</f>
        <v>0</v>
      </c>
      <c r="L435" s="220">
        <f>L436</f>
        <v>0</v>
      </c>
      <c r="M435" s="5">
        <f>M436</f>
        <v>0</v>
      </c>
      <c r="N435" s="5">
        <f t="shared" si="247"/>
        <v>0</v>
      </c>
      <c r="O435" s="220">
        <f>O436</f>
        <v>0</v>
      </c>
      <c r="P435" s="5">
        <f>P436</f>
        <v>0</v>
      </c>
    </row>
    <row r="436" spans="2:16" ht="30" hidden="1" x14ac:dyDescent="0.25">
      <c r="B436" s="156" t="s">
        <v>492</v>
      </c>
      <c r="C436" s="16">
        <v>806</v>
      </c>
      <c r="D436" s="22" t="s">
        <v>63</v>
      </c>
      <c r="E436" s="22" t="s">
        <v>15</v>
      </c>
      <c r="F436" s="89" t="s">
        <v>493</v>
      </c>
      <c r="G436" s="21"/>
      <c r="H436" s="43">
        <f t="shared" si="246"/>
        <v>0</v>
      </c>
      <c r="I436" s="213">
        <f t="shared" si="246"/>
        <v>0</v>
      </c>
      <c r="J436" s="43">
        <f t="shared" si="246"/>
        <v>0</v>
      </c>
      <c r="K436" s="43">
        <f t="shared" si="247"/>
        <v>0</v>
      </c>
      <c r="L436" s="213">
        <f>L437</f>
        <v>0</v>
      </c>
      <c r="M436" s="43">
        <f>M437</f>
        <v>0</v>
      </c>
      <c r="N436" s="43">
        <f t="shared" si="247"/>
        <v>0</v>
      </c>
      <c r="O436" s="213">
        <f>O437</f>
        <v>0</v>
      </c>
      <c r="P436" s="43">
        <f>P437</f>
        <v>0</v>
      </c>
    </row>
    <row r="437" spans="2:16" ht="29.25" hidden="1" customHeight="1" x14ac:dyDescent="0.25">
      <c r="B437" s="156" t="s">
        <v>494</v>
      </c>
      <c r="C437" s="16">
        <v>806</v>
      </c>
      <c r="D437" s="22" t="s">
        <v>63</v>
      </c>
      <c r="E437" s="22" t="s">
        <v>15</v>
      </c>
      <c r="F437" s="89" t="s">
        <v>495</v>
      </c>
      <c r="G437" s="21">
        <v>500</v>
      </c>
      <c r="H437" s="43"/>
      <c r="I437" s="213"/>
      <c r="J437" s="43"/>
      <c r="K437" s="43"/>
      <c r="L437" s="213"/>
      <c r="M437" s="43"/>
      <c r="N437" s="43"/>
      <c r="O437" s="213"/>
      <c r="P437" s="43"/>
    </row>
    <row r="438" spans="2:16" ht="28.5" customHeight="1" x14ac:dyDescent="0.25">
      <c r="B438" s="156" t="s">
        <v>496</v>
      </c>
      <c r="C438" s="16">
        <v>806</v>
      </c>
      <c r="D438" s="22" t="s">
        <v>63</v>
      </c>
      <c r="E438" s="22" t="s">
        <v>15</v>
      </c>
      <c r="F438" s="89" t="s">
        <v>497</v>
      </c>
      <c r="G438" s="21"/>
      <c r="H438" s="43">
        <f t="shared" ref="H438:J439" si="248">H439</f>
        <v>200</v>
      </c>
      <c r="I438" s="213">
        <f t="shared" si="248"/>
        <v>0</v>
      </c>
      <c r="J438" s="43">
        <f t="shared" si="248"/>
        <v>200</v>
      </c>
      <c r="K438" s="43">
        <f t="shared" ref="K438:N439" si="249">K439</f>
        <v>200</v>
      </c>
      <c r="L438" s="213">
        <f>L439</f>
        <v>0</v>
      </c>
      <c r="M438" s="43">
        <f>M439</f>
        <v>200</v>
      </c>
      <c r="N438" s="43">
        <f t="shared" si="249"/>
        <v>200</v>
      </c>
      <c r="O438" s="213">
        <f>O439</f>
        <v>0</v>
      </c>
      <c r="P438" s="43">
        <f>P439</f>
        <v>200</v>
      </c>
    </row>
    <row r="439" spans="2:16" ht="54.75" customHeight="1" x14ac:dyDescent="0.25">
      <c r="B439" s="156" t="s">
        <v>498</v>
      </c>
      <c r="C439" s="16">
        <v>806</v>
      </c>
      <c r="D439" s="22" t="s">
        <v>63</v>
      </c>
      <c r="E439" s="22" t="s">
        <v>15</v>
      </c>
      <c r="F439" s="89" t="s">
        <v>499</v>
      </c>
      <c r="G439" s="21"/>
      <c r="H439" s="5">
        <f t="shared" si="248"/>
        <v>200</v>
      </c>
      <c r="I439" s="220">
        <f t="shared" si="248"/>
        <v>0</v>
      </c>
      <c r="J439" s="5">
        <f t="shared" si="248"/>
        <v>200</v>
      </c>
      <c r="K439" s="5">
        <f t="shared" si="249"/>
        <v>200</v>
      </c>
      <c r="L439" s="220">
        <f>L440</f>
        <v>0</v>
      </c>
      <c r="M439" s="5">
        <f>M440</f>
        <v>200</v>
      </c>
      <c r="N439" s="5">
        <f t="shared" si="249"/>
        <v>200</v>
      </c>
      <c r="O439" s="220">
        <f>O440</f>
        <v>0</v>
      </c>
      <c r="P439" s="5">
        <f>P440</f>
        <v>200</v>
      </c>
    </row>
    <row r="440" spans="2:16" ht="15.75" x14ac:dyDescent="0.25">
      <c r="B440" s="156" t="s">
        <v>500</v>
      </c>
      <c r="C440" s="16">
        <v>806</v>
      </c>
      <c r="D440" s="22" t="s">
        <v>63</v>
      </c>
      <c r="E440" s="22" t="s">
        <v>15</v>
      </c>
      <c r="F440" s="89" t="s">
        <v>501</v>
      </c>
      <c r="G440" s="21">
        <v>800</v>
      </c>
      <c r="H440" s="43">
        <v>200</v>
      </c>
      <c r="I440" s="213"/>
      <c r="J440" s="43">
        <f>H440+I440</f>
        <v>200</v>
      </c>
      <c r="K440" s="43">
        <v>200</v>
      </c>
      <c r="L440" s="213"/>
      <c r="M440" s="43">
        <f>K440+L440</f>
        <v>200</v>
      </c>
      <c r="N440" s="43">
        <v>200</v>
      </c>
      <c r="O440" s="213"/>
      <c r="P440" s="43">
        <f>N440+O440</f>
        <v>200</v>
      </c>
    </row>
    <row r="441" spans="2:16" ht="28.5" customHeight="1" x14ac:dyDescent="0.25">
      <c r="B441" s="156" t="s">
        <v>502</v>
      </c>
      <c r="C441" s="16">
        <v>806</v>
      </c>
      <c r="D441" s="22" t="s">
        <v>63</v>
      </c>
      <c r="E441" s="22" t="s">
        <v>15</v>
      </c>
      <c r="F441" s="89" t="s">
        <v>503</v>
      </c>
      <c r="G441" s="21"/>
      <c r="H441" s="5">
        <f t="shared" ref="H441:P441" si="250">H442+H446+H448</f>
        <v>167100</v>
      </c>
      <c r="I441" s="220">
        <f t="shared" si="250"/>
        <v>0</v>
      </c>
      <c r="J441" s="5">
        <f t="shared" si="250"/>
        <v>167100</v>
      </c>
      <c r="K441" s="5">
        <f t="shared" si="250"/>
        <v>155945</v>
      </c>
      <c r="L441" s="220">
        <f t="shared" si="250"/>
        <v>0</v>
      </c>
      <c r="M441" s="5">
        <f t="shared" si="250"/>
        <v>155945</v>
      </c>
      <c r="N441" s="5">
        <f t="shared" si="250"/>
        <v>155913</v>
      </c>
      <c r="O441" s="220">
        <f t="shared" si="250"/>
        <v>0</v>
      </c>
      <c r="P441" s="5">
        <f t="shared" si="250"/>
        <v>155913</v>
      </c>
    </row>
    <row r="442" spans="2:16" ht="36.75" customHeight="1" x14ac:dyDescent="0.25">
      <c r="B442" s="156" t="s">
        <v>2206</v>
      </c>
      <c r="C442" s="16">
        <v>806</v>
      </c>
      <c r="D442" s="22" t="s">
        <v>63</v>
      </c>
      <c r="E442" s="22" t="s">
        <v>15</v>
      </c>
      <c r="F442" s="89" t="s">
        <v>504</v>
      </c>
      <c r="G442" s="21"/>
      <c r="H442" s="43">
        <f t="shared" ref="H442:P442" si="251">H444+H445+H443</f>
        <v>167100</v>
      </c>
      <c r="I442" s="213">
        <f t="shared" si="251"/>
        <v>0</v>
      </c>
      <c r="J442" s="43">
        <f t="shared" si="251"/>
        <v>167100</v>
      </c>
      <c r="K442" s="43">
        <f t="shared" si="251"/>
        <v>155945</v>
      </c>
      <c r="L442" s="213">
        <f t="shared" si="251"/>
        <v>0</v>
      </c>
      <c r="M442" s="43">
        <f t="shared" si="251"/>
        <v>155945</v>
      </c>
      <c r="N442" s="43">
        <f t="shared" si="251"/>
        <v>155913</v>
      </c>
      <c r="O442" s="213">
        <f t="shared" si="251"/>
        <v>0</v>
      </c>
      <c r="P442" s="43">
        <f t="shared" si="251"/>
        <v>155913</v>
      </c>
    </row>
    <row r="443" spans="2:16" ht="32.25" customHeight="1" x14ac:dyDescent="0.25">
      <c r="B443" s="156" t="s">
        <v>661</v>
      </c>
      <c r="C443" s="16">
        <v>806</v>
      </c>
      <c r="D443" s="22" t="s">
        <v>63</v>
      </c>
      <c r="E443" s="22" t="s">
        <v>15</v>
      </c>
      <c r="F443" s="89" t="s">
        <v>505</v>
      </c>
      <c r="G443" s="21">
        <v>200</v>
      </c>
      <c r="H443" s="43">
        <v>34450</v>
      </c>
      <c r="I443" s="213"/>
      <c r="J443" s="43">
        <f>H443+I443</f>
        <v>34450</v>
      </c>
      <c r="K443" s="43">
        <v>34450</v>
      </c>
      <c r="L443" s="213"/>
      <c r="M443" s="43">
        <f>K443+L443</f>
        <v>34450</v>
      </c>
      <c r="N443" s="43">
        <v>34450</v>
      </c>
      <c r="O443" s="213"/>
      <c r="P443" s="43">
        <f>N443+O443</f>
        <v>34450</v>
      </c>
    </row>
    <row r="444" spans="2:16" ht="65.25" hidden="1" customHeight="1" x14ac:dyDescent="0.25">
      <c r="B444" s="156" t="s">
        <v>2127</v>
      </c>
      <c r="C444" s="16">
        <v>806</v>
      </c>
      <c r="D444" s="22" t="s">
        <v>63</v>
      </c>
      <c r="E444" s="22" t="s">
        <v>15</v>
      </c>
      <c r="F444" s="89" t="s">
        <v>2129</v>
      </c>
      <c r="G444" s="21">
        <v>200</v>
      </c>
      <c r="H444" s="43"/>
      <c r="I444" s="213"/>
      <c r="J444" s="43">
        <f>H444+I444</f>
        <v>0</v>
      </c>
      <c r="K444" s="43"/>
      <c r="L444" s="213"/>
      <c r="M444" s="43">
        <f>K444+L444</f>
        <v>0</v>
      </c>
      <c r="N444" s="43"/>
      <c r="O444" s="213"/>
      <c r="P444" s="43">
        <f>N444+O444</f>
        <v>0</v>
      </c>
    </row>
    <row r="445" spans="2:16" ht="49.5" customHeight="1" x14ac:dyDescent="0.25">
      <c r="B445" s="156" t="s">
        <v>2128</v>
      </c>
      <c r="C445" s="16">
        <v>806</v>
      </c>
      <c r="D445" s="22" t="s">
        <v>63</v>
      </c>
      <c r="E445" s="22" t="s">
        <v>15</v>
      </c>
      <c r="F445" s="89" t="s">
        <v>2129</v>
      </c>
      <c r="G445" s="21">
        <v>800</v>
      </c>
      <c r="H445" s="43">
        <v>132650</v>
      </c>
      <c r="I445" s="213"/>
      <c r="J445" s="43">
        <f>H445+I445</f>
        <v>132650</v>
      </c>
      <c r="K445" s="43">
        <v>121495</v>
      </c>
      <c r="L445" s="213"/>
      <c r="M445" s="43">
        <f>K445+L445</f>
        <v>121495</v>
      </c>
      <c r="N445" s="43">
        <v>121463</v>
      </c>
      <c r="O445" s="213"/>
      <c r="P445" s="43">
        <f>N445+O445</f>
        <v>121463</v>
      </c>
    </row>
    <row r="446" spans="2:16" ht="45" hidden="1" x14ac:dyDescent="0.25">
      <c r="B446" s="156" t="s">
        <v>506</v>
      </c>
      <c r="C446" s="16">
        <v>806</v>
      </c>
      <c r="D446" s="22" t="s">
        <v>63</v>
      </c>
      <c r="E446" s="22" t="s">
        <v>15</v>
      </c>
      <c r="F446" s="89" t="s">
        <v>507</v>
      </c>
      <c r="G446" s="21"/>
      <c r="H446" s="5">
        <f t="shared" ref="H446:P446" si="252">H447</f>
        <v>0</v>
      </c>
      <c r="I446" s="220">
        <f t="shared" si="252"/>
        <v>0</v>
      </c>
      <c r="J446" s="5">
        <f t="shared" si="252"/>
        <v>0</v>
      </c>
      <c r="K446" s="5">
        <f t="shared" si="252"/>
        <v>0</v>
      </c>
      <c r="L446" s="220">
        <f t="shared" si="252"/>
        <v>0</v>
      </c>
      <c r="M446" s="5">
        <f t="shared" si="252"/>
        <v>0</v>
      </c>
      <c r="N446" s="5">
        <f t="shared" si="252"/>
        <v>0</v>
      </c>
      <c r="O446" s="220">
        <f t="shared" si="252"/>
        <v>0</v>
      </c>
      <c r="P446" s="5">
        <f t="shared" si="252"/>
        <v>0</v>
      </c>
    </row>
    <row r="447" spans="2:16" ht="30" hidden="1" x14ac:dyDescent="0.25">
      <c r="B447" s="156" t="s">
        <v>508</v>
      </c>
      <c r="C447" s="16">
        <v>806</v>
      </c>
      <c r="D447" s="22" t="s">
        <v>63</v>
      </c>
      <c r="E447" s="22" t="s">
        <v>15</v>
      </c>
      <c r="F447" s="89" t="s">
        <v>509</v>
      </c>
      <c r="G447" s="21">
        <v>500</v>
      </c>
      <c r="H447" s="43"/>
      <c r="I447" s="213"/>
      <c r="J447" s="43"/>
      <c r="K447" s="43"/>
      <c r="L447" s="213"/>
      <c r="M447" s="43"/>
      <c r="N447" s="43"/>
      <c r="O447" s="213"/>
      <c r="P447" s="43"/>
    </row>
    <row r="448" spans="2:16" ht="66" hidden="1" customHeight="1" x14ac:dyDescent="0.25">
      <c r="B448" s="156" t="s">
        <v>510</v>
      </c>
      <c r="C448" s="16">
        <v>806</v>
      </c>
      <c r="D448" s="22" t="s">
        <v>63</v>
      </c>
      <c r="E448" s="22" t="s">
        <v>15</v>
      </c>
      <c r="F448" s="89" t="s">
        <v>511</v>
      </c>
      <c r="G448" s="21"/>
      <c r="H448" s="5">
        <f t="shared" ref="H448:P448" si="253">H449</f>
        <v>0</v>
      </c>
      <c r="I448" s="220">
        <f t="shared" si="253"/>
        <v>0</v>
      </c>
      <c r="J448" s="5">
        <f t="shared" si="253"/>
        <v>0</v>
      </c>
      <c r="K448" s="5">
        <f t="shared" si="253"/>
        <v>0</v>
      </c>
      <c r="L448" s="220">
        <f t="shared" si="253"/>
        <v>0</v>
      </c>
      <c r="M448" s="5">
        <f t="shared" si="253"/>
        <v>0</v>
      </c>
      <c r="N448" s="5">
        <f t="shared" si="253"/>
        <v>0</v>
      </c>
      <c r="O448" s="220">
        <f t="shared" si="253"/>
        <v>0</v>
      </c>
      <c r="P448" s="5">
        <f t="shared" si="253"/>
        <v>0</v>
      </c>
    </row>
    <row r="449" spans="2:16" ht="75" hidden="1" x14ac:dyDescent="0.25">
      <c r="B449" s="156" t="s">
        <v>512</v>
      </c>
      <c r="C449" s="16">
        <v>806</v>
      </c>
      <c r="D449" s="22" t="s">
        <v>63</v>
      </c>
      <c r="E449" s="22" t="s">
        <v>15</v>
      </c>
      <c r="F449" s="89" t="s">
        <v>513</v>
      </c>
      <c r="G449" s="21">
        <v>400</v>
      </c>
      <c r="H449" s="43"/>
      <c r="I449" s="213"/>
      <c r="J449" s="43"/>
      <c r="K449" s="43"/>
      <c r="L449" s="213"/>
      <c r="M449" s="43"/>
      <c r="N449" s="43"/>
      <c r="O449" s="213"/>
      <c r="P449" s="43"/>
    </row>
    <row r="450" spans="2:16" ht="30" hidden="1" x14ac:dyDescent="0.25">
      <c r="B450" s="156" t="s">
        <v>514</v>
      </c>
      <c r="C450" s="16">
        <v>806</v>
      </c>
      <c r="D450" s="22" t="s">
        <v>63</v>
      </c>
      <c r="E450" s="22" t="s">
        <v>15</v>
      </c>
      <c r="F450" s="89" t="s">
        <v>515</v>
      </c>
      <c r="G450" s="21"/>
      <c r="H450" s="43">
        <f t="shared" ref="H450:P450" si="254">H451+H457</f>
        <v>0</v>
      </c>
      <c r="I450" s="213">
        <f t="shared" si="254"/>
        <v>0</v>
      </c>
      <c r="J450" s="43">
        <f t="shared" si="254"/>
        <v>0</v>
      </c>
      <c r="K450" s="43">
        <f t="shared" si="254"/>
        <v>0</v>
      </c>
      <c r="L450" s="213">
        <f t="shared" si="254"/>
        <v>0</v>
      </c>
      <c r="M450" s="43">
        <f t="shared" si="254"/>
        <v>0</v>
      </c>
      <c r="N450" s="43">
        <f t="shared" si="254"/>
        <v>0</v>
      </c>
      <c r="O450" s="213">
        <f t="shared" si="254"/>
        <v>0</v>
      </c>
      <c r="P450" s="43">
        <f t="shared" si="254"/>
        <v>0</v>
      </c>
    </row>
    <row r="451" spans="2:16" ht="30" hidden="1" x14ac:dyDescent="0.25">
      <c r="B451" s="156" t="s">
        <v>516</v>
      </c>
      <c r="C451" s="16">
        <v>806</v>
      </c>
      <c r="D451" s="22" t="s">
        <v>63</v>
      </c>
      <c r="E451" s="22" t="s">
        <v>15</v>
      </c>
      <c r="F451" s="89" t="s">
        <v>517</v>
      </c>
      <c r="G451" s="21"/>
      <c r="H451" s="43">
        <f t="shared" ref="H451:P451" si="255">H452+H454+H456+H455+H453</f>
        <v>0</v>
      </c>
      <c r="I451" s="213">
        <f t="shared" si="255"/>
        <v>0</v>
      </c>
      <c r="J451" s="43">
        <f t="shared" si="255"/>
        <v>0</v>
      </c>
      <c r="K451" s="43">
        <f t="shared" si="255"/>
        <v>0</v>
      </c>
      <c r="L451" s="213">
        <f t="shared" si="255"/>
        <v>0</v>
      </c>
      <c r="M451" s="43">
        <f t="shared" si="255"/>
        <v>0</v>
      </c>
      <c r="N451" s="43">
        <f t="shared" si="255"/>
        <v>0</v>
      </c>
      <c r="O451" s="213">
        <f t="shared" si="255"/>
        <v>0</v>
      </c>
      <c r="P451" s="43">
        <f t="shared" si="255"/>
        <v>0</v>
      </c>
    </row>
    <row r="452" spans="2:16" ht="60" hidden="1" x14ac:dyDescent="0.25">
      <c r="B452" s="156" t="s">
        <v>518</v>
      </c>
      <c r="C452" s="16">
        <v>806</v>
      </c>
      <c r="D452" s="22" t="s">
        <v>63</v>
      </c>
      <c r="E452" s="22" t="s">
        <v>15</v>
      </c>
      <c r="F452" s="89" t="s">
        <v>519</v>
      </c>
      <c r="G452" s="21">
        <v>800</v>
      </c>
      <c r="H452" s="43"/>
      <c r="I452" s="213"/>
      <c r="J452" s="43"/>
      <c r="K452" s="43"/>
      <c r="L452" s="213"/>
      <c r="M452" s="43"/>
      <c r="N452" s="43"/>
      <c r="O452" s="213"/>
      <c r="P452" s="43"/>
    </row>
    <row r="453" spans="2:16" ht="60" hidden="1" x14ac:dyDescent="0.25">
      <c r="B453" s="156" t="s">
        <v>520</v>
      </c>
      <c r="C453" s="16">
        <v>806</v>
      </c>
      <c r="D453" s="22" t="s">
        <v>63</v>
      </c>
      <c r="E453" s="22" t="s">
        <v>15</v>
      </c>
      <c r="F453" s="89" t="s">
        <v>521</v>
      </c>
      <c r="G453" s="21">
        <v>800</v>
      </c>
      <c r="H453" s="43"/>
      <c r="I453" s="213"/>
      <c r="J453" s="43"/>
      <c r="K453" s="43"/>
      <c r="L453" s="213"/>
      <c r="M453" s="43"/>
      <c r="N453" s="43"/>
      <c r="O453" s="213"/>
      <c r="P453" s="43"/>
    </row>
    <row r="454" spans="2:16" ht="60" hidden="1" x14ac:dyDescent="0.25">
      <c r="B454" s="156" t="s">
        <v>522</v>
      </c>
      <c r="C454" s="16">
        <v>806</v>
      </c>
      <c r="D454" s="22" t="s">
        <v>63</v>
      </c>
      <c r="E454" s="22" t="s">
        <v>15</v>
      </c>
      <c r="F454" s="89" t="s">
        <v>523</v>
      </c>
      <c r="G454" s="21">
        <v>800</v>
      </c>
      <c r="H454" s="43"/>
      <c r="I454" s="213"/>
      <c r="J454" s="43"/>
      <c r="K454" s="43"/>
      <c r="L454" s="213"/>
      <c r="M454" s="43"/>
      <c r="N454" s="43"/>
      <c r="O454" s="213"/>
      <c r="P454" s="43"/>
    </row>
    <row r="455" spans="2:16" ht="66" hidden="1" customHeight="1" x14ac:dyDescent="0.25">
      <c r="B455" s="156"/>
      <c r="C455" s="16"/>
      <c r="D455" s="21"/>
      <c r="E455" s="21"/>
      <c r="F455" s="88"/>
      <c r="G455" s="21"/>
      <c r="H455" s="43"/>
      <c r="I455" s="213"/>
      <c r="J455" s="43"/>
      <c r="K455" s="43"/>
      <c r="L455" s="213"/>
      <c r="M455" s="43"/>
      <c r="N455" s="43"/>
      <c r="O455" s="213"/>
      <c r="P455" s="43"/>
    </row>
    <row r="456" spans="2:16" ht="60" hidden="1" x14ac:dyDescent="0.25">
      <c r="B456" s="156" t="s">
        <v>524</v>
      </c>
      <c r="C456" s="16">
        <v>806</v>
      </c>
      <c r="D456" s="22" t="s">
        <v>63</v>
      </c>
      <c r="E456" s="22" t="s">
        <v>15</v>
      </c>
      <c r="F456" s="89" t="s">
        <v>525</v>
      </c>
      <c r="G456" s="21">
        <v>800</v>
      </c>
      <c r="H456" s="43"/>
      <c r="I456" s="213"/>
      <c r="J456" s="43"/>
      <c r="K456" s="43"/>
      <c r="L456" s="213"/>
      <c r="M456" s="43"/>
      <c r="N456" s="43"/>
      <c r="O456" s="213"/>
      <c r="P456" s="43"/>
    </row>
    <row r="457" spans="2:16" ht="32.25" hidden="1" customHeight="1" x14ac:dyDescent="0.25">
      <c r="B457" s="156" t="s">
        <v>526</v>
      </c>
      <c r="C457" s="16">
        <v>806</v>
      </c>
      <c r="D457" s="22" t="s">
        <v>63</v>
      </c>
      <c r="E457" s="22" t="s">
        <v>15</v>
      </c>
      <c r="F457" s="89" t="s">
        <v>527</v>
      </c>
      <c r="G457" s="21"/>
      <c r="H457" s="43">
        <f t="shared" ref="H457:P457" si="256">H459+H458</f>
        <v>0</v>
      </c>
      <c r="I457" s="213">
        <f t="shared" si="256"/>
        <v>0</v>
      </c>
      <c r="J457" s="43">
        <f t="shared" si="256"/>
        <v>0</v>
      </c>
      <c r="K457" s="43">
        <f t="shared" si="256"/>
        <v>0</v>
      </c>
      <c r="L457" s="213">
        <f t="shared" si="256"/>
        <v>0</v>
      </c>
      <c r="M457" s="43">
        <f t="shared" si="256"/>
        <v>0</v>
      </c>
      <c r="N457" s="43">
        <f t="shared" si="256"/>
        <v>0</v>
      </c>
      <c r="O457" s="213">
        <f t="shared" si="256"/>
        <v>0</v>
      </c>
      <c r="P457" s="43">
        <f t="shared" si="256"/>
        <v>0</v>
      </c>
    </row>
    <row r="458" spans="2:16" ht="56.25" hidden="1" customHeight="1" x14ac:dyDescent="0.25">
      <c r="B458" s="156" t="s">
        <v>528</v>
      </c>
      <c r="C458" s="16">
        <v>806</v>
      </c>
      <c r="D458" s="22" t="s">
        <v>63</v>
      </c>
      <c r="E458" s="22" t="s">
        <v>15</v>
      </c>
      <c r="F458" s="89" t="s">
        <v>529</v>
      </c>
      <c r="G458" s="21">
        <v>800</v>
      </c>
      <c r="H458" s="43"/>
      <c r="I458" s="213"/>
      <c r="J458" s="43"/>
      <c r="K458" s="43"/>
      <c r="L458" s="213"/>
      <c r="M458" s="43"/>
      <c r="N458" s="43"/>
      <c r="O458" s="213"/>
      <c r="P458" s="43"/>
    </row>
    <row r="459" spans="2:16" ht="60" hidden="1" x14ac:dyDescent="0.25">
      <c r="B459" s="156" t="s">
        <v>530</v>
      </c>
      <c r="C459" s="16">
        <v>806</v>
      </c>
      <c r="D459" s="22" t="s">
        <v>63</v>
      </c>
      <c r="E459" s="22" t="s">
        <v>15</v>
      </c>
      <c r="F459" s="89" t="s">
        <v>531</v>
      </c>
      <c r="G459" s="21">
        <v>800</v>
      </c>
      <c r="H459" s="43"/>
      <c r="I459" s="213"/>
      <c r="J459" s="43"/>
      <c r="K459" s="43"/>
      <c r="L459" s="213"/>
      <c r="M459" s="43"/>
      <c r="N459" s="43"/>
      <c r="O459" s="213"/>
      <c r="P459" s="43"/>
    </row>
    <row r="460" spans="2:16" ht="15.75" x14ac:dyDescent="0.25">
      <c r="B460" s="156" t="s">
        <v>532</v>
      </c>
      <c r="C460" s="16">
        <v>806</v>
      </c>
      <c r="D460" s="22" t="s">
        <v>63</v>
      </c>
      <c r="E460" s="22" t="s">
        <v>15</v>
      </c>
      <c r="F460" s="89" t="s">
        <v>533</v>
      </c>
      <c r="G460" s="21"/>
      <c r="H460" s="43">
        <f t="shared" ref="H460:P460" si="257">H461+H466+H471</f>
        <v>40000</v>
      </c>
      <c r="I460" s="213">
        <f t="shared" si="257"/>
        <v>0</v>
      </c>
      <c r="J460" s="43">
        <f t="shared" si="257"/>
        <v>40000</v>
      </c>
      <c r="K460" s="43">
        <f t="shared" si="257"/>
        <v>40000</v>
      </c>
      <c r="L460" s="213">
        <f t="shared" si="257"/>
        <v>0</v>
      </c>
      <c r="M460" s="43">
        <f t="shared" si="257"/>
        <v>40000</v>
      </c>
      <c r="N460" s="43">
        <f t="shared" si="257"/>
        <v>40000</v>
      </c>
      <c r="O460" s="213">
        <f t="shared" si="257"/>
        <v>0</v>
      </c>
      <c r="P460" s="43">
        <f t="shared" si="257"/>
        <v>40000</v>
      </c>
    </row>
    <row r="461" spans="2:16" ht="15.75" hidden="1" x14ac:dyDescent="0.25">
      <c r="B461" s="156" t="s">
        <v>534</v>
      </c>
      <c r="C461" s="16">
        <v>806</v>
      </c>
      <c r="D461" s="22" t="s">
        <v>63</v>
      </c>
      <c r="E461" s="22" t="s">
        <v>15</v>
      </c>
      <c r="F461" s="89" t="s">
        <v>535</v>
      </c>
      <c r="G461" s="21"/>
      <c r="H461" s="43">
        <f t="shared" ref="H461:P461" si="258">H462+H463+H465+H464</f>
        <v>0</v>
      </c>
      <c r="I461" s="213">
        <f t="shared" si="258"/>
        <v>0</v>
      </c>
      <c r="J461" s="43">
        <f t="shared" si="258"/>
        <v>0</v>
      </c>
      <c r="K461" s="43">
        <f t="shared" si="258"/>
        <v>0</v>
      </c>
      <c r="L461" s="213">
        <f t="shared" si="258"/>
        <v>0</v>
      </c>
      <c r="M461" s="43">
        <f t="shared" si="258"/>
        <v>0</v>
      </c>
      <c r="N461" s="43">
        <f t="shared" si="258"/>
        <v>0</v>
      </c>
      <c r="O461" s="213">
        <f t="shared" si="258"/>
        <v>0</v>
      </c>
      <c r="P461" s="43">
        <f t="shared" si="258"/>
        <v>0</v>
      </c>
    </row>
    <row r="462" spans="2:16" ht="45" hidden="1" x14ac:dyDescent="0.25">
      <c r="B462" s="156" t="s">
        <v>536</v>
      </c>
      <c r="C462" s="16">
        <v>806</v>
      </c>
      <c r="D462" s="22" t="s">
        <v>63</v>
      </c>
      <c r="E462" s="22" t="s">
        <v>15</v>
      </c>
      <c r="F462" s="89" t="s">
        <v>537</v>
      </c>
      <c r="G462" s="21">
        <v>800</v>
      </c>
      <c r="H462" s="43"/>
      <c r="I462" s="213"/>
      <c r="J462" s="43"/>
      <c r="K462" s="43"/>
      <c r="L462" s="213"/>
      <c r="M462" s="43"/>
      <c r="N462" s="43"/>
      <c r="O462" s="213"/>
      <c r="P462" s="43"/>
    </row>
    <row r="463" spans="2:16" ht="45" hidden="1" x14ac:dyDescent="0.25">
      <c r="B463" s="156" t="s">
        <v>536</v>
      </c>
      <c r="C463" s="16">
        <v>806</v>
      </c>
      <c r="D463" s="22" t="s">
        <v>63</v>
      </c>
      <c r="E463" s="22" t="s">
        <v>15</v>
      </c>
      <c r="F463" s="89" t="s">
        <v>538</v>
      </c>
      <c r="G463" s="21">
        <v>800</v>
      </c>
      <c r="H463" s="43"/>
      <c r="I463" s="213"/>
      <c r="J463" s="43"/>
      <c r="K463" s="43"/>
      <c r="L463" s="213"/>
      <c r="M463" s="43"/>
      <c r="N463" s="43"/>
      <c r="O463" s="213"/>
      <c r="P463" s="43"/>
    </row>
    <row r="464" spans="2:16" ht="81" hidden="1" customHeight="1" x14ac:dyDescent="0.25">
      <c r="B464" s="156" t="s">
        <v>539</v>
      </c>
      <c r="C464" s="16">
        <v>806</v>
      </c>
      <c r="D464" s="22" t="s">
        <v>63</v>
      </c>
      <c r="E464" s="22" t="s">
        <v>15</v>
      </c>
      <c r="F464" s="89" t="s">
        <v>540</v>
      </c>
      <c r="G464" s="21">
        <v>800</v>
      </c>
      <c r="H464" s="43"/>
      <c r="I464" s="213"/>
      <c r="J464" s="43"/>
      <c r="K464" s="43"/>
      <c r="L464" s="213"/>
      <c r="M464" s="43"/>
      <c r="N464" s="43"/>
      <c r="O464" s="213"/>
      <c r="P464" s="43"/>
    </row>
    <row r="465" spans="2:16" ht="93.75" hidden="1" customHeight="1" x14ac:dyDescent="0.25">
      <c r="B465" s="156" t="s">
        <v>539</v>
      </c>
      <c r="C465" s="16">
        <v>806</v>
      </c>
      <c r="D465" s="22" t="s">
        <v>63</v>
      </c>
      <c r="E465" s="22" t="s">
        <v>15</v>
      </c>
      <c r="F465" s="89" t="s">
        <v>541</v>
      </c>
      <c r="G465" s="21">
        <v>800</v>
      </c>
      <c r="H465" s="43"/>
      <c r="I465" s="213"/>
      <c r="J465" s="43"/>
      <c r="K465" s="43"/>
      <c r="L465" s="213"/>
      <c r="M465" s="43"/>
      <c r="N465" s="43"/>
      <c r="O465" s="213"/>
      <c r="P465" s="43"/>
    </row>
    <row r="466" spans="2:16" ht="30" hidden="1" x14ac:dyDescent="0.25">
      <c r="B466" s="156" t="s">
        <v>542</v>
      </c>
      <c r="C466" s="16">
        <v>806</v>
      </c>
      <c r="D466" s="22" t="s">
        <v>63</v>
      </c>
      <c r="E466" s="22" t="s">
        <v>15</v>
      </c>
      <c r="F466" s="89" t="s">
        <v>543</v>
      </c>
      <c r="G466" s="21"/>
      <c r="H466" s="43">
        <f t="shared" ref="H466:P466" si="259">H469+H470+H467+H468</f>
        <v>0</v>
      </c>
      <c r="I466" s="213">
        <f t="shared" si="259"/>
        <v>0</v>
      </c>
      <c r="J466" s="43">
        <f t="shared" si="259"/>
        <v>0</v>
      </c>
      <c r="K466" s="43">
        <f t="shared" si="259"/>
        <v>0</v>
      </c>
      <c r="L466" s="213">
        <f t="shared" si="259"/>
        <v>0</v>
      </c>
      <c r="M466" s="43">
        <f t="shared" si="259"/>
        <v>0</v>
      </c>
      <c r="N466" s="43">
        <f t="shared" si="259"/>
        <v>0</v>
      </c>
      <c r="O466" s="213">
        <f t="shared" si="259"/>
        <v>0</v>
      </c>
      <c r="P466" s="43">
        <f t="shared" si="259"/>
        <v>0</v>
      </c>
    </row>
    <row r="467" spans="2:16" ht="45" hidden="1" x14ac:dyDescent="0.25">
      <c r="B467" s="156" t="s">
        <v>544</v>
      </c>
      <c r="C467" s="16">
        <v>806</v>
      </c>
      <c r="D467" s="22" t="s">
        <v>63</v>
      </c>
      <c r="E467" s="22" t="s">
        <v>15</v>
      </c>
      <c r="F467" s="89" t="s">
        <v>545</v>
      </c>
      <c r="G467" s="21">
        <v>800</v>
      </c>
      <c r="H467" s="43"/>
      <c r="I467" s="213"/>
      <c r="J467" s="43"/>
      <c r="K467" s="43"/>
      <c r="L467" s="213"/>
      <c r="M467" s="43"/>
      <c r="N467" s="43"/>
      <c r="O467" s="213"/>
      <c r="P467" s="43"/>
    </row>
    <row r="468" spans="2:16" ht="60" hidden="1" x14ac:dyDescent="0.25">
      <c r="B468" s="156" t="s">
        <v>546</v>
      </c>
      <c r="C468" s="16">
        <v>806</v>
      </c>
      <c r="D468" s="22" t="s">
        <v>63</v>
      </c>
      <c r="E468" s="22" t="s">
        <v>15</v>
      </c>
      <c r="F468" s="89" t="s">
        <v>547</v>
      </c>
      <c r="G468" s="21">
        <v>800</v>
      </c>
      <c r="H468" s="43"/>
      <c r="I468" s="213"/>
      <c r="J468" s="43"/>
      <c r="K468" s="43"/>
      <c r="L468" s="213"/>
      <c r="M468" s="43"/>
      <c r="N468" s="43"/>
      <c r="O468" s="213"/>
      <c r="P468" s="43"/>
    </row>
    <row r="469" spans="2:16" ht="45" hidden="1" x14ac:dyDescent="0.25">
      <c r="B469" s="156" t="s">
        <v>548</v>
      </c>
      <c r="C469" s="16">
        <v>806</v>
      </c>
      <c r="D469" s="22" t="s">
        <v>63</v>
      </c>
      <c r="E469" s="22" t="s">
        <v>15</v>
      </c>
      <c r="F469" s="89" t="s">
        <v>549</v>
      </c>
      <c r="G469" s="21">
        <v>800</v>
      </c>
      <c r="H469" s="43"/>
      <c r="I469" s="213"/>
      <c r="J469" s="43"/>
      <c r="K469" s="43"/>
      <c r="L469" s="213"/>
      <c r="M469" s="43"/>
      <c r="N469" s="43"/>
      <c r="O469" s="213"/>
      <c r="P469" s="43"/>
    </row>
    <row r="470" spans="2:16" ht="60" hidden="1" x14ac:dyDescent="0.25">
      <c r="B470" s="156" t="s">
        <v>550</v>
      </c>
      <c r="C470" s="16">
        <v>806</v>
      </c>
      <c r="D470" s="22" t="s">
        <v>63</v>
      </c>
      <c r="E470" s="22" t="s">
        <v>15</v>
      </c>
      <c r="F470" s="89" t="s">
        <v>551</v>
      </c>
      <c r="G470" s="21">
        <v>800</v>
      </c>
      <c r="H470" s="43"/>
      <c r="I470" s="213"/>
      <c r="J470" s="43"/>
      <c r="K470" s="43"/>
      <c r="L470" s="213"/>
      <c r="M470" s="43"/>
      <c r="N470" s="43"/>
      <c r="O470" s="213"/>
      <c r="P470" s="43"/>
    </row>
    <row r="471" spans="2:16" ht="30" x14ac:dyDescent="0.25">
      <c r="B471" s="156" t="s">
        <v>552</v>
      </c>
      <c r="C471" s="16">
        <v>806</v>
      </c>
      <c r="D471" s="22" t="s">
        <v>63</v>
      </c>
      <c r="E471" s="22" t="s">
        <v>15</v>
      </c>
      <c r="F471" s="89" t="s">
        <v>553</v>
      </c>
      <c r="G471" s="21"/>
      <c r="H471" s="43">
        <f t="shared" ref="H471:P471" si="260">H472+H473</f>
        <v>40000</v>
      </c>
      <c r="I471" s="213">
        <f t="shared" si="260"/>
        <v>0</v>
      </c>
      <c r="J471" s="43">
        <f t="shared" si="260"/>
        <v>40000</v>
      </c>
      <c r="K471" s="43">
        <f t="shared" si="260"/>
        <v>40000</v>
      </c>
      <c r="L471" s="213">
        <f t="shared" si="260"/>
        <v>0</v>
      </c>
      <c r="M471" s="43">
        <f t="shared" si="260"/>
        <v>40000</v>
      </c>
      <c r="N471" s="43">
        <f t="shared" si="260"/>
        <v>40000</v>
      </c>
      <c r="O471" s="213">
        <f t="shared" si="260"/>
        <v>0</v>
      </c>
      <c r="P471" s="43">
        <f t="shared" si="260"/>
        <v>40000</v>
      </c>
    </row>
    <row r="472" spans="2:16" ht="30" x14ac:dyDescent="0.25">
      <c r="B472" s="156" t="s">
        <v>554</v>
      </c>
      <c r="C472" s="16">
        <v>806</v>
      </c>
      <c r="D472" s="22" t="s">
        <v>63</v>
      </c>
      <c r="E472" s="22" t="s">
        <v>15</v>
      </c>
      <c r="F472" s="89" t="s">
        <v>555</v>
      </c>
      <c r="G472" s="21">
        <v>800</v>
      </c>
      <c r="H472" s="43">
        <v>40000</v>
      </c>
      <c r="I472" s="213"/>
      <c r="J472" s="43">
        <f>H472+I472</f>
        <v>40000</v>
      </c>
      <c r="K472" s="43">
        <v>40000</v>
      </c>
      <c r="L472" s="213"/>
      <c r="M472" s="43">
        <f>K472+L472</f>
        <v>40000</v>
      </c>
      <c r="N472" s="43">
        <v>40000</v>
      </c>
      <c r="O472" s="213"/>
      <c r="P472" s="43">
        <f>N472+O472</f>
        <v>40000</v>
      </c>
    </row>
    <row r="473" spans="2:16" ht="30.75" hidden="1" customHeight="1" x14ac:dyDescent="0.25">
      <c r="B473" s="156" t="s">
        <v>556</v>
      </c>
      <c r="C473" s="16">
        <v>806</v>
      </c>
      <c r="D473" s="22" t="s">
        <v>63</v>
      </c>
      <c r="E473" s="22" t="s">
        <v>15</v>
      </c>
      <c r="F473" s="89" t="s">
        <v>557</v>
      </c>
      <c r="G473" s="21">
        <v>800</v>
      </c>
      <c r="H473" s="43"/>
      <c r="I473" s="213"/>
      <c r="J473" s="43"/>
      <c r="K473" s="43"/>
      <c r="L473" s="213"/>
      <c r="M473" s="43"/>
      <c r="N473" s="43"/>
      <c r="O473" s="213"/>
      <c r="P473" s="43"/>
    </row>
    <row r="474" spans="2:16" ht="27.75" customHeight="1" x14ac:dyDescent="0.25">
      <c r="B474" s="156" t="s">
        <v>558</v>
      </c>
      <c r="C474" s="16">
        <v>806</v>
      </c>
      <c r="D474" s="22" t="s">
        <v>63</v>
      </c>
      <c r="E474" s="22" t="s">
        <v>15</v>
      </c>
      <c r="F474" s="89" t="s">
        <v>559</v>
      </c>
      <c r="G474" s="21"/>
      <c r="H474" s="43">
        <f t="shared" ref="H474:P474" si="261">H475+H478+H481+H484+H487+H491</f>
        <v>650</v>
      </c>
      <c r="I474" s="213">
        <f t="shared" si="261"/>
        <v>0</v>
      </c>
      <c r="J474" s="43">
        <f t="shared" si="261"/>
        <v>650</v>
      </c>
      <c r="K474" s="43">
        <f t="shared" si="261"/>
        <v>650</v>
      </c>
      <c r="L474" s="213">
        <f t="shared" si="261"/>
        <v>0</v>
      </c>
      <c r="M474" s="43">
        <f t="shared" si="261"/>
        <v>650</v>
      </c>
      <c r="N474" s="43">
        <f t="shared" si="261"/>
        <v>650</v>
      </c>
      <c r="O474" s="213">
        <f t="shared" si="261"/>
        <v>0</v>
      </c>
      <c r="P474" s="43">
        <f t="shared" si="261"/>
        <v>650</v>
      </c>
    </row>
    <row r="475" spans="2:16" ht="15.75" hidden="1" x14ac:dyDescent="0.25">
      <c r="B475" s="156" t="s">
        <v>560</v>
      </c>
      <c r="C475" s="16">
        <v>806</v>
      </c>
      <c r="D475" s="22" t="s">
        <v>63</v>
      </c>
      <c r="E475" s="22" t="s">
        <v>15</v>
      </c>
      <c r="F475" s="89" t="s">
        <v>561</v>
      </c>
      <c r="G475" s="21"/>
      <c r="H475" s="43">
        <f t="shared" ref="H475:P475" si="262">H476+H477</f>
        <v>0</v>
      </c>
      <c r="I475" s="213">
        <f t="shared" si="262"/>
        <v>0</v>
      </c>
      <c r="J475" s="43">
        <f t="shared" si="262"/>
        <v>0</v>
      </c>
      <c r="K475" s="43">
        <f t="shared" si="262"/>
        <v>0</v>
      </c>
      <c r="L475" s="213">
        <f t="shared" si="262"/>
        <v>0</v>
      </c>
      <c r="M475" s="43">
        <f t="shared" si="262"/>
        <v>0</v>
      </c>
      <c r="N475" s="43">
        <f t="shared" si="262"/>
        <v>0</v>
      </c>
      <c r="O475" s="213">
        <f t="shared" si="262"/>
        <v>0</v>
      </c>
      <c r="P475" s="43">
        <f t="shared" si="262"/>
        <v>0</v>
      </c>
    </row>
    <row r="476" spans="2:16" ht="30" hidden="1" x14ac:dyDescent="0.25">
      <c r="B476" s="156" t="s">
        <v>562</v>
      </c>
      <c r="C476" s="16">
        <v>806</v>
      </c>
      <c r="D476" s="22" t="s">
        <v>63</v>
      </c>
      <c r="E476" s="22" t="s">
        <v>15</v>
      </c>
      <c r="F476" s="89" t="s">
        <v>563</v>
      </c>
      <c r="G476" s="21">
        <v>800</v>
      </c>
      <c r="H476" s="43"/>
      <c r="I476" s="213"/>
      <c r="J476" s="43"/>
      <c r="K476" s="43"/>
      <c r="L476" s="213"/>
      <c r="M476" s="43"/>
      <c r="N476" s="43"/>
      <c r="O476" s="213"/>
      <c r="P476" s="43"/>
    </row>
    <row r="477" spans="2:16" ht="30" hidden="1" x14ac:dyDescent="0.25">
      <c r="B477" s="156" t="s">
        <v>562</v>
      </c>
      <c r="C477" s="16">
        <v>806</v>
      </c>
      <c r="D477" s="22" t="s">
        <v>63</v>
      </c>
      <c r="E477" s="22" t="s">
        <v>15</v>
      </c>
      <c r="F477" s="89" t="s">
        <v>564</v>
      </c>
      <c r="G477" s="21">
        <v>800</v>
      </c>
      <c r="H477" s="43"/>
      <c r="I477" s="213"/>
      <c r="J477" s="43"/>
      <c r="K477" s="43"/>
      <c r="L477" s="213"/>
      <c r="M477" s="43"/>
      <c r="N477" s="43"/>
      <c r="O477" s="213"/>
      <c r="P477" s="43"/>
    </row>
    <row r="478" spans="2:16" ht="30" hidden="1" x14ac:dyDescent="0.25">
      <c r="B478" s="156" t="s">
        <v>565</v>
      </c>
      <c r="C478" s="16">
        <v>806</v>
      </c>
      <c r="D478" s="22" t="s">
        <v>63</v>
      </c>
      <c r="E478" s="22" t="s">
        <v>15</v>
      </c>
      <c r="F478" s="89" t="s">
        <v>566</v>
      </c>
      <c r="G478" s="21"/>
      <c r="H478" s="5">
        <f t="shared" ref="H478:P478" si="263">H479+H480</f>
        <v>0</v>
      </c>
      <c r="I478" s="220">
        <f t="shared" si="263"/>
        <v>0</v>
      </c>
      <c r="J478" s="5">
        <f t="shared" si="263"/>
        <v>0</v>
      </c>
      <c r="K478" s="5">
        <f t="shared" si="263"/>
        <v>0</v>
      </c>
      <c r="L478" s="220">
        <f t="shared" si="263"/>
        <v>0</v>
      </c>
      <c r="M478" s="5">
        <f t="shared" si="263"/>
        <v>0</v>
      </c>
      <c r="N478" s="5">
        <f t="shared" si="263"/>
        <v>0</v>
      </c>
      <c r="O478" s="220">
        <f t="shared" si="263"/>
        <v>0</v>
      </c>
      <c r="P478" s="5">
        <f t="shared" si="263"/>
        <v>0</v>
      </c>
    </row>
    <row r="479" spans="2:16" ht="30" hidden="1" x14ac:dyDescent="0.25">
      <c r="B479" s="156" t="s">
        <v>567</v>
      </c>
      <c r="C479" s="16">
        <v>806</v>
      </c>
      <c r="D479" s="22" t="s">
        <v>63</v>
      </c>
      <c r="E479" s="22" t="s">
        <v>15</v>
      </c>
      <c r="F479" s="89" t="s">
        <v>568</v>
      </c>
      <c r="G479" s="21">
        <v>800</v>
      </c>
      <c r="H479" s="43"/>
      <c r="I479" s="213"/>
      <c r="J479" s="43"/>
      <c r="K479" s="43"/>
      <c r="L479" s="213"/>
      <c r="M479" s="43"/>
      <c r="N479" s="43"/>
      <c r="O479" s="213"/>
      <c r="P479" s="43"/>
    </row>
    <row r="480" spans="2:16" ht="30" hidden="1" x14ac:dyDescent="0.25">
      <c r="B480" s="156" t="s">
        <v>567</v>
      </c>
      <c r="C480" s="16">
        <v>806</v>
      </c>
      <c r="D480" s="22" t="s">
        <v>63</v>
      </c>
      <c r="E480" s="22" t="s">
        <v>15</v>
      </c>
      <c r="F480" s="89" t="s">
        <v>569</v>
      </c>
      <c r="G480" s="21">
        <v>800</v>
      </c>
      <c r="H480" s="43"/>
      <c r="I480" s="213"/>
      <c r="J480" s="43"/>
      <c r="K480" s="43"/>
      <c r="L480" s="213"/>
      <c r="M480" s="43"/>
      <c r="N480" s="43"/>
      <c r="O480" s="213"/>
      <c r="P480" s="43"/>
    </row>
    <row r="481" spans="2:16" ht="45" hidden="1" x14ac:dyDescent="0.25">
      <c r="B481" s="156" t="s">
        <v>570</v>
      </c>
      <c r="C481" s="16">
        <v>806</v>
      </c>
      <c r="D481" s="22" t="s">
        <v>63</v>
      </c>
      <c r="E481" s="22" t="s">
        <v>15</v>
      </c>
      <c r="F481" s="89" t="s">
        <v>571</v>
      </c>
      <c r="G481" s="21"/>
      <c r="H481" s="43">
        <f t="shared" ref="H481:P481" si="264">H483+H482</f>
        <v>0</v>
      </c>
      <c r="I481" s="213">
        <f t="shared" si="264"/>
        <v>0</v>
      </c>
      <c r="J481" s="43">
        <f t="shared" si="264"/>
        <v>0</v>
      </c>
      <c r="K481" s="43">
        <f t="shared" si="264"/>
        <v>0</v>
      </c>
      <c r="L481" s="213">
        <f t="shared" si="264"/>
        <v>0</v>
      </c>
      <c r="M481" s="43">
        <f t="shared" si="264"/>
        <v>0</v>
      </c>
      <c r="N481" s="43">
        <f t="shared" si="264"/>
        <v>0</v>
      </c>
      <c r="O481" s="213">
        <f t="shared" si="264"/>
        <v>0</v>
      </c>
      <c r="P481" s="43">
        <f t="shared" si="264"/>
        <v>0</v>
      </c>
    </row>
    <row r="482" spans="2:16" ht="90" hidden="1" customHeight="1" x14ac:dyDescent="0.25">
      <c r="B482" s="156" t="s">
        <v>572</v>
      </c>
      <c r="C482" s="16">
        <v>806</v>
      </c>
      <c r="D482" s="22" t="s">
        <v>63</v>
      </c>
      <c r="E482" s="22" t="s">
        <v>15</v>
      </c>
      <c r="F482" s="89" t="s">
        <v>573</v>
      </c>
      <c r="G482" s="21">
        <v>800</v>
      </c>
      <c r="H482" s="43"/>
      <c r="I482" s="213"/>
      <c r="J482" s="43"/>
      <c r="K482" s="43"/>
      <c r="L482" s="213"/>
      <c r="M482" s="43"/>
      <c r="N482" s="43"/>
      <c r="O482" s="213"/>
      <c r="P482" s="43"/>
    </row>
    <row r="483" spans="2:16" ht="106.5" hidden="1" customHeight="1" x14ac:dyDescent="0.25">
      <c r="B483" s="156" t="s">
        <v>572</v>
      </c>
      <c r="C483" s="16">
        <v>806</v>
      </c>
      <c r="D483" s="22" t="s">
        <v>63</v>
      </c>
      <c r="E483" s="22" t="s">
        <v>15</v>
      </c>
      <c r="F483" s="89" t="s">
        <v>574</v>
      </c>
      <c r="G483" s="21">
        <v>800</v>
      </c>
      <c r="H483" s="43"/>
      <c r="I483" s="213"/>
      <c r="J483" s="43"/>
      <c r="K483" s="43"/>
      <c r="L483" s="213"/>
      <c r="M483" s="43"/>
      <c r="N483" s="43"/>
      <c r="O483" s="213"/>
      <c r="P483" s="43"/>
    </row>
    <row r="484" spans="2:16" ht="60" hidden="1" x14ac:dyDescent="0.25">
      <c r="B484" s="156" t="s">
        <v>575</v>
      </c>
      <c r="C484" s="16">
        <v>806</v>
      </c>
      <c r="D484" s="22" t="s">
        <v>63</v>
      </c>
      <c r="E484" s="22" t="s">
        <v>15</v>
      </c>
      <c r="F484" s="89" t="s">
        <v>576</v>
      </c>
      <c r="G484" s="21"/>
      <c r="H484" s="43">
        <f t="shared" ref="H484:P484" si="265">H485+H486</f>
        <v>0</v>
      </c>
      <c r="I484" s="213">
        <f t="shared" si="265"/>
        <v>0</v>
      </c>
      <c r="J484" s="43">
        <f t="shared" si="265"/>
        <v>0</v>
      </c>
      <c r="K484" s="43">
        <f t="shared" si="265"/>
        <v>0</v>
      </c>
      <c r="L484" s="213">
        <f t="shared" si="265"/>
        <v>0</v>
      </c>
      <c r="M484" s="43">
        <f t="shared" si="265"/>
        <v>0</v>
      </c>
      <c r="N484" s="43">
        <f t="shared" si="265"/>
        <v>0</v>
      </c>
      <c r="O484" s="213">
        <f t="shared" si="265"/>
        <v>0</v>
      </c>
      <c r="P484" s="43">
        <f t="shared" si="265"/>
        <v>0</v>
      </c>
    </row>
    <row r="485" spans="2:16" ht="75" hidden="1" x14ac:dyDescent="0.25">
      <c r="B485" s="156" t="s">
        <v>577</v>
      </c>
      <c r="C485" s="16">
        <v>806</v>
      </c>
      <c r="D485" s="22" t="s">
        <v>63</v>
      </c>
      <c r="E485" s="22" t="s">
        <v>15</v>
      </c>
      <c r="F485" s="89" t="s">
        <v>578</v>
      </c>
      <c r="G485" s="21">
        <v>800</v>
      </c>
      <c r="H485" s="43"/>
      <c r="I485" s="213"/>
      <c r="J485" s="43"/>
      <c r="K485" s="43"/>
      <c r="L485" s="213"/>
      <c r="M485" s="43"/>
      <c r="N485" s="43"/>
      <c r="O485" s="213"/>
      <c r="P485" s="43"/>
    </row>
    <row r="486" spans="2:16" ht="75" hidden="1" x14ac:dyDescent="0.25">
      <c r="B486" s="156" t="s">
        <v>579</v>
      </c>
      <c r="C486" s="16">
        <v>806</v>
      </c>
      <c r="D486" s="22" t="s">
        <v>63</v>
      </c>
      <c r="E486" s="22" t="s">
        <v>15</v>
      </c>
      <c r="F486" s="89" t="s">
        <v>580</v>
      </c>
      <c r="G486" s="21">
        <v>800</v>
      </c>
      <c r="H486" s="43"/>
      <c r="I486" s="213"/>
      <c r="J486" s="43"/>
      <c r="K486" s="43"/>
      <c r="L486" s="213"/>
      <c r="M486" s="43"/>
      <c r="N486" s="43"/>
      <c r="O486" s="213"/>
      <c r="P486" s="43"/>
    </row>
    <row r="487" spans="2:16" ht="27" customHeight="1" x14ac:dyDescent="0.25">
      <c r="B487" s="156" t="s">
        <v>581</v>
      </c>
      <c r="C487" s="16">
        <v>806</v>
      </c>
      <c r="D487" s="22" t="s">
        <v>63</v>
      </c>
      <c r="E487" s="22" t="s">
        <v>15</v>
      </c>
      <c r="F487" s="89" t="s">
        <v>582</v>
      </c>
      <c r="G487" s="21"/>
      <c r="H487" s="43">
        <f t="shared" ref="H487:P487" si="266">H488+H489+H490</f>
        <v>650</v>
      </c>
      <c r="I487" s="213">
        <f t="shared" si="266"/>
        <v>0</v>
      </c>
      <c r="J487" s="43">
        <f t="shared" si="266"/>
        <v>650</v>
      </c>
      <c r="K487" s="43">
        <f t="shared" si="266"/>
        <v>650</v>
      </c>
      <c r="L487" s="213">
        <f t="shared" si="266"/>
        <v>0</v>
      </c>
      <c r="M487" s="43">
        <f t="shared" si="266"/>
        <v>650</v>
      </c>
      <c r="N487" s="43">
        <f t="shared" si="266"/>
        <v>650</v>
      </c>
      <c r="O487" s="213">
        <f t="shared" si="266"/>
        <v>0</v>
      </c>
      <c r="P487" s="43">
        <f t="shared" si="266"/>
        <v>650</v>
      </c>
    </row>
    <row r="488" spans="2:16" ht="34.5" customHeight="1" x14ac:dyDescent="0.25">
      <c r="B488" s="156" t="s">
        <v>583</v>
      </c>
      <c r="C488" s="16">
        <v>806</v>
      </c>
      <c r="D488" s="22" t="s">
        <v>63</v>
      </c>
      <c r="E488" s="22" t="s">
        <v>15</v>
      </c>
      <c r="F488" s="89" t="s">
        <v>584</v>
      </c>
      <c r="G488" s="21">
        <v>800</v>
      </c>
      <c r="H488" s="43">
        <v>650</v>
      </c>
      <c r="I488" s="213"/>
      <c r="J488" s="43">
        <f>H488+I488</f>
        <v>650</v>
      </c>
      <c r="K488" s="43">
        <v>650</v>
      </c>
      <c r="L488" s="213"/>
      <c r="M488" s="43">
        <f>K488+L488</f>
        <v>650</v>
      </c>
      <c r="N488" s="43">
        <v>650</v>
      </c>
      <c r="O488" s="213"/>
      <c r="P488" s="43">
        <f>N488+O488</f>
        <v>650</v>
      </c>
    </row>
    <row r="489" spans="2:16" ht="30" hidden="1" x14ac:dyDescent="0.25">
      <c r="B489" s="156" t="s">
        <v>585</v>
      </c>
      <c r="C489" s="16">
        <v>806</v>
      </c>
      <c r="D489" s="22" t="s">
        <v>63</v>
      </c>
      <c r="E489" s="22" t="s">
        <v>15</v>
      </c>
      <c r="F489" s="89" t="s">
        <v>586</v>
      </c>
      <c r="G489" s="21">
        <v>800</v>
      </c>
      <c r="H489" s="43"/>
      <c r="I489" s="213"/>
      <c r="J489" s="43"/>
      <c r="K489" s="43"/>
      <c r="L489" s="213"/>
      <c r="M489" s="43"/>
      <c r="N489" s="43"/>
      <c r="O489" s="213"/>
      <c r="P489" s="43"/>
    </row>
    <row r="490" spans="2:16" ht="30" hidden="1" x14ac:dyDescent="0.25">
      <c r="B490" s="156" t="s">
        <v>587</v>
      </c>
      <c r="C490" s="16">
        <v>806</v>
      </c>
      <c r="D490" s="22" t="s">
        <v>63</v>
      </c>
      <c r="E490" s="22" t="s">
        <v>15</v>
      </c>
      <c r="F490" s="89" t="s">
        <v>588</v>
      </c>
      <c r="G490" s="21">
        <v>800</v>
      </c>
      <c r="H490" s="43"/>
      <c r="I490" s="213"/>
      <c r="J490" s="43"/>
      <c r="K490" s="43"/>
      <c r="L490" s="213"/>
      <c r="M490" s="43"/>
      <c r="N490" s="43"/>
      <c r="O490" s="213"/>
      <c r="P490" s="43"/>
    </row>
    <row r="491" spans="2:16" ht="30" hidden="1" x14ac:dyDescent="0.25">
      <c r="B491" s="156" t="s">
        <v>589</v>
      </c>
      <c r="C491" s="16">
        <v>806</v>
      </c>
      <c r="D491" s="22" t="s">
        <v>63</v>
      </c>
      <c r="E491" s="22" t="s">
        <v>15</v>
      </c>
      <c r="F491" s="89" t="s">
        <v>590</v>
      </c>
      <c r="G491" s="21"/>
      <c r="H491" s="5">
        <f t="shared" ref="H491:P491" si="267">H492</f>
        <v>0</v>
      </c>
      <c r="I491" s="220">
        <f t="shared" si="267"/>
        <v>0</v>
      </c>
      <c r="J491" s="5">
        <f t="shared" si="267"/>
        <v>0</v>
      </c>
      <c r="K491" s="5">
        <f t="shared" si="267"/>
        <v>0</v>
      </c>
      <c r="L491" s="220">
        <f t="shared" si="267"/>
        <v>0</v>
      </c>
      <c r="M491" s="5">
        <f t="shared" si="267"/>
        <v>0</v>
      </c>
      <c r="N491" s="5">
        <f t="shared" si="267"/>
        <v>0</v>
      </c>
      <c r="O491" s="220">
        <f t="shared" si="267"/>
        <v>0</v>
      </c>
      <c r="P491" s="5">
        <f t="shared" si="267"/>
        <v>0</v>
      </c>
    </row>
    <row r="492" spans="2:16" ht="30" hidden="1" x14ac:dyDescent="0.25">
      <c r="B492" s="156" t="s">
        <v>591</v>
      </c>
      <c r="C492" s="16">
        <v>806</v>
      </c>
      <c r="D492" s="22" t="s">
        <v>63</v>
      </c>
      <c r="E492" s="22" t="s">
        <v>15</v>
      </c>
      <c r="F492" s="89" t="s">
        <v>592</v>
      </c>
      <c r="G492" s="21">
        <v>800</v>
      </c>
      <c r="H492" s="43"/>
      <c r="I492" s="213"/>
      <c r="J492" s="43"/>
      <c r="K492" s="43"/>
      <c r="L492" s="213"/>
      <c r="M492" s="43"/>
      <c r="N492" s="43"/>
      <c r="O492" s="213"/>
      <c r="P492" s="43"/>
    </row>
    <row r="493" spans="2:16" ht="30" hidden="1" x14ac:dyDescent="0.25">
      <c r="B493" s="156" t="s">
        <v>593</v>
      </c>
      <c r="C493" s="16">
        <v>806</v>
      </c>
      <c r="D493" s="22" t="s">
        <v>63</v>
      </c>
      <c r="E493" s="22" t="s">
        <v>15</v>
      </c>
      <c r="F493" s="89" t="s">
        <v>594</v>
      </c>
      <c r="G493" s="21"/>
      <c r="H493" s="5">
        <f t="shared" ref="H493:P493" si="268">H494+H497</f>
        <v>0</v>
      </c>
      <c r="I493" s="220">
        <f t="shared" si="268"/>
        <v>0</v>
      </c>
      <c r="J493" s="5">
        <f t="shared" si="268"/>
        <v>0</v>
      </c>
      <c r="K493" s="5">
        <f t="shared" si="268"/>
        <v>0</v>
      </c>
      <c r="L493" s="220">
        <f t="shared" si="268"/>
        <v>0</v>
      </c>
      <c r="M493" s="5">
        <f t="shared" si="268"/>
        <v>0</v>
      </c>
      <c r="N493" s="5">
        <f t="shared" si="268"/>
        <v>0</v>
      </c>
      <c r="O493" s="220">
        <f t="shared" si="268"/>
        <v>0</v>
      </c>
      <c r="P493" s="5">
        <f t="shared" si="268"/>
        <v>0</v>
      </c>
    </row>
    <row r="494" spans="2:16" ht="55.5" hidden="1" customHeight="1" x14ac:dyDescent="0.25">
      <c r="B494" s="156" t="s">
        <v>595</v>
      </c>
      <c r="C494" s="16">
        <v>806</v>
      </c>
      <c r="D494" s="22" t="s">
        <v>63</v>
      </c>
      <c r="E494" s="22" t="s">
        <v>15</v>
      </c>
      <c r="F494" s="89" t="s">
        <v>596</v>
      </c>
      <c r="G494" s="21"/>
      <c r="H494" s="43">
        <f t="shared" ref="H494:P494" si="269">H496+H495</f>
        <v>0</v>
      </c>
      <c r="I494" s="213">
        <f t="shared" si="269"/>
        <v>0</v>
      </c>
      <c r="J494" s="43">
        <f t="shared" si="269"/>
        <v>0</v>
      </c>
      <c r="K494" s="43">
        <f t="shared" si="269"/>
        <v>0</v>
      </c>
      <c r="L494" s="213">
        <f t="shared" si="269"/>
        <v>0</v>
      </c>
      <c r="M494" s="43">
        <f t="shared" si="269"/>
        <v>0</v>
      </c>
      <c r="N494" s="43">
        <f t="shared" si="269"/>
        <v>0</v>
      </c>
      <c r="O494" s="213">
        <f t="shared" si="269"/>
        <v>0</v>
      </c>
      <c r="P494" s="43">
        <f t="shared" si="269"/>
        <v>0</v>
      </c>
    </row>
    <row r="495" spans="2:16" ht="60" hidden="1" customHeight="1" x14ac:dyDescent="0.25">
      <c r="B495" s="156" t="s">
        <v>597</v>
      </c>
      <c r="C495" s="16">
        <v>806</v>
      </c>
      <c r="D495" s="22" t="s">
        <v>63</v>
      </c>
      <c r="E495" s="22" t="s">
        <v>15</v>
      </c>
      <c r="F495" s="89" t="s">
        <v>598</v>
      </c>
      <c r="G495" s="21">
        <v>800</v>
      </c>
      <c r="H495" s="43"/>
      <c r="I495" s="213"/>
      <c r="J495" s="43"/>
      <c r="K495" s="43"/>
      <c r="L495" s="213"/>
      <c r="M495" s="43"/>
      <c r="N495" s="43"/>
      <c r="O495" s="213"/>
      <c r="P495" s="43"/>
    </row>
    <row r="496" spans="2:16" ht="45" hidden="1" x14ac:dyDescent="0.25">
      <c r="B496" s="156" t="s">
        <v>597</v>
      </c>
      <c r="C496" s="16">
        <v>806</v>
      </c>
      <c r="D496" s="22" t="s">
        <v>63</v>
      </c>
      <c r="E496" s="22" t="s">
        <v>15</v>
      </c>
      <c r="F496" s="89" t="s">
        <v>599</v>
      </c>
      <c r="G496" s="21">
        <v>800</v>
      </c>
      <c r="H496" s="43"/>
      <c r="I496" s="213"/>
      <c r="J496" s="43"/>
      <c r="K496" s="43"/>
      <c r="L496" s="213"/>
      <c r="M496" s="43"/>
      <c r="N496" s="43"/>
      <c r="O496" s="213"/>
      <c r="P496" s="43"/>
    </row>
    <row r="497" spans="2:16" ht="60" hidden="1" x14ac:dyDescent="0.25">
      <c r="B497" s="156" t="s">
        <v>600</v>
      </c>
      <c r="C497" s="16">
        <v>806</v>
      </c>
      <c r="D497" s="22" t="s">
        <v>63</v>
      </c>
      <c r="E497" s="22" t="s">
        <v>15</v>
      </c>
      <c r="F497" s="89" t="s">
        <v>601</v>
      </c>
      <c r="G497" s="21"/>
      <c r="H497" s="43">
        <f t="shared" ref="H497:P497" si="270">H498</f>
        <v>0</v>
      </c>
      <c r="I497" s="213">
        <f t="shared" si="270"/>
        <v>0</v>
      </c>
      <c r="J497" s="43">
        <f t="shared" si="270"/>
        <v>0</v>
      </c>
      <c r="K497" s="43">
        <f t="shared" si="270"/>
        <v>0</v>
      </c>
      <c r="L497" s="213">
        <f t="shared" si="270"/>
        <v>0</v>
      </c>
      <c r="M497" s="43">
        <f t="shared" si="270"/>
        <v>0</v>
      </c>
      <c r="N497" s="43">
        <f t="shared" si="270"/>
        <v>0</v>
      </c>
      <c r="O497" s="213">
        <f t="shared" si="270"/>
        <v>0</v>
      </c>
      <c r="P497" s="43">
        <f t="shared" si="270"/>
        <v>0</v>
      </c>
    </row>
    <row r="498" spans="2:16" ht="0.95" customHeight="1" x14ac:dyDescent="0.25">
      <c r="B498" s="156" t="s">
        <v>602</v>
      </c>
      <c r="C498" s="16">
        <v>806</v>
      </c>
      <c r="D498" s="22" t="s">
        <v>63</v>
      </c>
      <c r="E498" s="22" t="s">
        <v>15</v>
      </c>
      <c r="F498" s="89" t="s">
        <v>603</v>
      </c>
      <c r="G498" s="21">
        <v>800</v>
      </c>
      <c r="H498" s="43"/>
      <c r="I498" s="213"/>
      <c r="J498" s="43"/>
      <c r="K498" s="43"/>
      <c r="L498" s="213"/>
      <c r="M498" s="43"/>
      <c r="N498" s="43"/>
      <c r="O498" s="213"/>
      <c r="P498" s="43"/>
    </row>
    <row r="499" spans="2:16" ht="30" x14ac:dyDescent="0.25">
      <c r="B499" s="156" t="s">
        <v>604</v>
      </c>
      <c r="C499" s="16">
        <v>806</v>
      </c>
      <c r="D499" s="22" t="s">
        <v>63</v>
      </c>
      <c r="E499" s="22" t="s">
        <v>15</v>
      </c>
      <c r="F499" s="89" t="s">
        <v>605</v>
      </c>
      <c r="G499" s="21"/>
      <c r="H499" s="43">
        <f t="shared" ref="H499:P499" si="271">H500+H505</f>
        <v>2130350</v>
      </c>
      <c r="I499" s="213">
        <f t="shared" si="271"/>
        <v>310587</v>
      </c>
      <c r="J499" s="43">
        <f t="shared" si="271"/>
        <v>2440937</v>
      </c>
      <c r="K499" s="43">
        <f t="shared" si="271"/>
        <v>2128755</v>
      </c>
      <c r="L499" s="213">
        <f t="shared" si="271"/>
        <v>312182</v>
      </c>
      <c r="M499" s="43">
        <f t="shared" si="271"/>
        <v>2440937</v>
      </c>
      <c r="N499" s="43">
        <f t="shared" si="271"/>
        <v>2128755</v>
      </c>
      <c r="O499" s="213">
        <f t="shared" si="271"/>
        <v>312182</v>
      </c>
      <c r="P499" s="43">
        <f t="shared" si="271"/>
        <v>2440937</v>
      </c>
    </row>
    <row r="500" spans="2:16" ht="30" x14ac:dyDescent="0.25">
      <c r="B500" s="156" t="s">
        <v>606</v>
      </c>
      <c r="C500" s="16">
        <v>806</v>
      </c>
      <c r="D500" s="22" t="s">
        <v>63</v>
      </c>
      <c r="E500" s="22" t="s">
        <v>15</v>
      </c>
      <c r="F500" s="89" t="s">
        <v>607</v>
      </c>
      <c r="G500" s="21"/>
      <c r="H500" s="43">
        <f t="shared" ref="H500:P500" si="272">H501+H502+H503+H504</f>
        <v>12261</v>
      </c>
      <c r="I500" s="213">
        <f t="shared" si="272"/>
        <v>310587</v>
      </c>
      <c r="J500" s="43">
        <f t="shared" si="272"/>
        <v>322848</v>
      </c>
      <c r="K500" s="43">
        <f t="shared" si="272"/>
        <v>10666</v>
      </c>
      <c r="L500" s="213">
        <f t="shared" si="272"/>
        <v>312182</v>
      </c>
      <c r="M500" s="43">
        <f t="shared" si="272"/>
        <v>322848</v>
      </c>
      <c r="N500" s="43">
        <f t="shared" si="272"/>
        <v>10666</v>
      </c>
      <c r="O500" s="213">
        <f t="shared" si="272"/>
        <v>312182</v>
      </c>
      <c r="P500" s="43">
        <f t="shared" si="272"/>
        <v>322848</v>
      </c>
    </row>
    <row r="501" spans="2:16" ht="15.75" hidden="1" x14ac:dyDescent="0.25">
      <c r="B501" s="156"/>
      <c r="C501" s="16"/>
      <c r="D501" s="22"/>
      <c r="E501" s="22"/>
      <c r="F501" s="89"/>
      <c r="G501" s="21"/>
      <c r="H501" s="43"/>
      <c r="I501" s="213"/>
      <c r="J501" s="43"/>
      <c r="K501" s="43"/>
      <c r="L501" s="213"/>
      <c r="M501" s="43"/>
      <c r="N501" s="43"/>
      <c r="O501" s="213"/>
      <c r="P501" s="43"/>
    </row>
    <row r="502" spans="2:16" ht="15.75" hidden="1" x14ac:dyDescent="0.25">
      <c r="B502" s="156"/>
      <c r="C502" s="16"/>
      <c r="D502" s="22"/>
      <c r="E502" s="22"/>
      <c r="F502" s="89"/>
      <c r="G502" s="21"/>
      <c r="H502" s="43"/>
      <c r="I502" s="213"/>
      <c r="J502" s="43"/>
      <c r="K502" s="43"/>
      <c r="L502" s="213"/>
      <c r="M502" s="43"/>
      <c r="N502" s="43"/>
      <c r="O502" s="213"/>
      <c r="P502" s="43"/>
    </row>
    <row r="503" spans="2:16" ht="46.5" customHeight="1" x14ac:dyDescent="0.25">
      <c r="B503" s="156" t="s">
        <v>608</v>
      </c>
      <c r="C503" s="16">
        <v>806</v>
      </c>
      <c r="D503" s="22" t="s">
        <v>63</v>
      </c>
      <c r="E503" s="22" t="s">
        <v>15</v>
      </c>
      <c r="F503" s="89" t="s">
        <v>609</v>
      </c>
      <c r="G503" s="21">
        <v>800</v>
      </c>
      <c r="H503" s="43">
        <v>2463</v>
      </c>
      <c r="I503" s="213">
        <v>56766</v>
      </c>
      <c r="J503" s="43">
        <f>H503+I503</f>
        <v>59229</v>
      </c>
      <c r="K503" s="43">
        <v>1426</v>
      </c>
      <c r="L503" s="213">
        <v>57803</v>
      </c>
      <c r="M503" s="43">
        <f>K503+L503</f>
        <v>59229</v>
      </c>
      <c r="N503" s="43">
        <v>1426</v>
      </c>
      <c r="O503" s="213">
        <v>57803</v>
      </c>
      <c r="P503" s="43">
        <f>N503+O503</f>
        <v>59229</v>
      </c>
    </row>
    <row r="504" spans="2:16" ht="36" customHeight="1" x14ac:dyDescent="0.25">
      <c r="B504" s="156" t="s">
        <v>2284</v>
      </c>
      <c r="C504" s="16">
        <v>806</v>
      </c>
      <c r="D504" s="22" t="s">
        <v>63</v>
      </c>
      <c r="E504" s="22" t="s">
        <v>15</v>
      </c>
      <c r="F504" s="89" t="s">
        <v>610</v>
      </c>
      <c r="G504" s="21">
        <v>800</v>
      </c>
      <c r="H504" s="43">
        <v>9798</v>
      </c>
      <c r="I504" s="213">
        <v>253821</v>
      </c>
      <c r="J504" s="43">
        <f>H504+I504</f>
        <v>263619</v>
      </c>
      <c r="K504" s="43">
        <v>9240</v>
      </c>
      <c r="L504" s="213">
        <v>254379</v>
      </c>
      <c r="M504" s="43">
        <f>K504+L504</f>
        <v>263619</v>
      </c>
      <c r="N504" s="43">
        <v>9240</v>
      </c>
      <c r="O504" s="213">
        <v>254379</v>
      </c>
      <c r="P504" s="43">
        <f>N504+O504</f>
        <v>263619</v>
      </c>
    </row>
    <row r="505" spans="2:16" ht="42.75" customHeight="1" x14ac:dyDescent="0.25">
      <c r="B505" s="156" t="s">
        <v>611</v>
      </c>
      <c r="C505" s="16">
        <v>806</v>
      </c>
      <c r="D505" s="22" t="s">
        <v>63</v>
      </c>
      <c r="E505" s="22" t="s">
        <v>15</v>
      </c>
      <c r="F505" s="89" t="s">
        <v>612</v>
      </c>
      <c r="G505" s="21"/>
      <c r="H505" s="43">
        <f t="shared" ref="H505:P505" si="273">H506+H508+H510</f>
        <v>2118089</v>
      </c>
      <c r="I505" s="213">
        <f t="shared" si="273"/>
        <v>0</v>
      </c>
      <c r="J505" s="43">
        <f t="shared" si="273"/>
        <v>2118089</v>
      </c>
      <c r="K505" s="43">
        <f t="shared" si="273"/>
        <v>2118089</v>
      </c>
      <c r="L505" s="213">
        <f t="shared" si="273"/>
        <v>0</v>
      </c>
      <c r="M505" s="43">
        <f t="shared" si="273"/>
        <v>2118089</v>
      </c>
      <c r="N505" s="43">
        <f t="shared" si="273"/>
        <v>2118089</v>
      </c>
      <c r="O505" s="213">
        <f t="shared" si="273"/>
        <v>0</v>
      </c>
      <c r="P505" s="43">
        <f t="shared" si="273"/>
        <v>2118089</v>
      </c>
    </row>
    <row r="506" spans="2:16" ht="60" hidden="1" customHeight="1" x14ac:dyDescent="0.25">
      <c r="B506" s="156" t="s">
        <v>468</v>
      </c>
      <c r="C506" s="16">
        <v>806</v>
      </c>
      <c r="D506" s="22" t="s">
        <v>63</v>
      </c>
      <c r="E506" s="22" t="s">
        <v>15</v>
      </c>
      <c r="F506" s="89" t="s">
        <v>613</v>
      </c>
      <c r="G506" s="21">
        <v>500</v>
      </c>
      <c r="H506" s="43"/>
      <c r="I506" s="213"/>
      <c r="J506" s="43"/>
      <c r="K506" s="43"/>
      <c r="L506" s="213"/>
      <c r="M506" s="43"/>
      <c r="N506" s="43"/>
      <c r="O506" s="213"/>
      <c r="P506" s="43"/>
    </row>
    <row r="507" spans="2:16" ht="84" hidden="1" customHeight="1" x14ac:dyDescent="0.25">
      <c r="B507" s="156" t="s">
        <v>614</v>
      </c>
      <c r="C507" s="16">
        <v>806</v>
      </c>
      <c r="D507" s="22" t="s">
        <v>63</v>
      </c>
      <c r="E507" s="22" t="s">
        <v>15</v>
      </c>
      <c r="F507" s="89" t="s">
        <v>615</v>
      </c>
      <c r="G507" s="21">
        <v>200</v>
      </c>
      <c r="H507" s="43"/>
      <c r="I507" s="213"/>
      <c r="J507" s="43"/>
      <c r="K507" s="43"/>
      <c r="L507" s="213"/>
      <c r="M507" s="43"/>
      <c r="N507" s="43"/>
      <c r="O507" s="213"/>
      <c r="P507" s="43"/>
    </row>
    <row r="508" spans="2:16" ht="57.75" customHeight="1" x14ac:dyDescent="0.25">
      <c r="B508" s="156" t="s">
        <v>616</v>
      </c>
      <c r="C508" s="16">
        <v>806</v>
      </c>
      <c r="D508" s="22" t="s">
        <v>63</v>
      </c>
      <c r="E508" s="22" t="s">
        <v>15</v>
      </c>
      <c r="F508" s="89" t="s">
        <v>615</v>
      </c>
      <c r="G508" s="21">
        <v>500</v>
      </c>
      <c r="H508" s="43">
        <v>40508</v>
      </c>
      <c r="I508" s="213"/>
      <c r="J508" s="43">
        <f>H508+I508</f>
        <v>40508</v>
      </c>
      <c r="K508" s="43">
        <v>40508</v>
      </c>
      <c r="L508" s="213"/>
      <c r="M508" s="43">
        <f>K508+L508</f>
        <v>40508</v>
      </c>
      <c r="N508" s="43">
        <v>40508</v>
      </c>
      <c r="O508" s="213"/>
      <c r="P508" s="43">
        <f>N508+O508</f>
        <v>40508</v>
      </c>
    </row>
    <row r="509" spans="2:16" ht="57.75" hidden="1" customHeight="1" x14ac:dyDescent="0.25">
      <c r="B509" s="156"/>
      <c r="C509" s="16"/>
      <c r="D509" s="21"/>
      <c r="E509" s="21"/>
      <c r="F509" s="88"/>
      <c r="G509" s="21"/>
      <c r="H509" s="43"/>
      <c r="I509" s="213"/>
      <c r="J509" s="43"/>
      <c r="K509" s="43"/>
      <c r="L509" s="213"/>
      <c r="M509" s="43"/>
      <c r="N509" s="43"/>
      <c r="O509" s="213"/>
      <c r="P509" s="43"/>
    </row>
    <row r="510" spans="2:16" ht="60.75" customHeight="1" x14ac:dyDescent="0.25">
      <c r="B510" s="156" t="s">
        <v>617</v>
      </c>
      <c r="C510" s="16">
        <v>806</v>
      </c>
      <c r="D510" s="22" t="s">
        <v>63</v>
      </c>
      <c r="E510" s="22" t="s">
        <v>15</v>
      </c>
      <c r="F510" s="89" t="s">
        <v>615</v>
      </c>
      <c r="G510" s="21">
        <v>800</v>
      </c>
      <c r="H510" s="43">
        <v>2077581</v>
      </c>
      <c r="I510" s="213"/>
      <c r="J510" s="43">
        <f>H510+I510</f>
        <v>2077581</v>
      </c>
      <c r="K510" s="43">
        <v>2077581</v>
      </c>
      <c r="L510" s="213"/>
      <c r="M510" s="43">
        <f>K510+L510</f>
        <v>2077581</v>
      </c>
      <c r="N510" s="43">
        <v>2077581</v>
      </c>
      <c r="O510" s="213"/>
      <c r="P510" s="43">
        <f>N510+O510</f>
        <v>2077581</v>
      </c>
    </row>
    <row r="511" spans="2:16" ht="34.5" customHeight="1" x14ac:dyDescent="0.25">
      <c r="B511" s="156" t="s">
        <v>618</v>
      </c>
      <c r="C511" s="16">
        <v>806</v>
      </c>
      <c r="D511" s="22" t="s">
        <v>63</v>
      </c>
      <c r="E511" s="22" t="s">
        <v>15</v>
      </c>
      <c r="F511" s="89" t="s">
        <v>619</v>
      </c>
      <c r="G511" s="21"/>
      <c r="H511" s="43">
        <f t="shared" ref="H511:P511" si="274">H512+H516</f>
        <v>316602</v>
      </c>
      <c r="I511" s="213">
        <f t="shared" si="274"/>
        <v>4629583</v>
      </c>
      <c r="J511" s="43">
        <f t="shared" si="274"/>
        <v>4946185</v>
      </c>
      <c r="K511" s="43">
        <f t="shared" si="274"/>
        <v>303201</v>
      </c>
      <c r="L511" s="213">
        <f t="shared" si="274"/>
        <v>4289475</v>
      </c>
      <c r="M511" s="43">
        <f t="shared" si="274"/>
        <v>4592676</v>
      </c>
      <c r="N511" s="43">
        <f t="shared" si="274"/>
        <v>258925</v>
      </c>
      <c r="O511" s="213">
        <f t="shared" si="274"/>
        <v>2770232</v>
      </c>
      <c r="P511" s="43">
        <f t="shared" si="274"/>
        <v>3029157</v>
      </c>
    </row>
    <row r="512" spans="2:16" ht="34.5" customHeight="1" x14ac:dyDescent="0.25">
      <c r="B512" s="156" t="s">
        <v>620</v>
      </c>
      <c r="C512" s="16">
        <v>806</v>
      </c>
      <c r="D512" s="22" t="s">
        <v>63</v>
      </c>
      <c r="E512" s="22" t="s">
        <v>15</v>
      </c>
      <c r="F512" s="89" t="s">
        <v>621</v>
      </c>
      <c r="G512" s="21"/>
      <c r="H512" s="43">
        <f t="shared" ref="H512:P512" si="275">H514</f>
        <v>223220</v>
      </c>
      <c r="I512" s="213">
        <f t="shared" si="275"/>
        <v>4722965</v>
      </c>
      <c r="J512" s="43">
        <f t="shared" si="275"/>
        <v>4946185</v>
      </c>
      <c r="K512" s="43">
        <f t="shared" si="275"/>
        <v>194824</v>
      </c>
      <c r="L512" s="213">
        <f t="shared" si="275"/>
        <v>4397852</v>
      </c>
      <c r="M512" s="43">
        <f t="shared" si="275"/>
        <v>4592676</v>
      </c>
      <c r="N512" s="43">
        <f t="shared" si="275"/>
        <v>172734</v>
      </c>
      <c r="O512" s="213">
        <f t="shared" si="275"/>
        <v>2856423</v>
      </c>
      <c r="P512" s="43">
        <f t="shared" si="275"/>
        <v>3029157</v>
      </c>
    </row>
    <row r="513" spans="2:16" ht="45" hidden="1" x14ac:dyDescent="0.25">
      <c r="B513" s="156" t="s">
        <v>622</v>
      </c>
      <c r="C513" s="16">
        <v>806</v>
      </c>
      <c r="D513" s="22" t="s">
        <v>63</v>
      </c>
      <c r="E513" s="22" t="s">
        <v>15</v>
      </c>
      <c r="F513" s="89" t="s">
        <v>623</v>
      </c>
      <c r="G513" s="21">
        <v>800</v>
      </c>
      <c r="H513" s="43"/>
      <c r="I513" s="213"/>
      <c r="J513" s="43"/>
      <c r="K513" s="43"/>
      <c r="L513" s="213"/>
      <c r="M513" s="43"/>
      <c r="N513" s="43"/>
      <c r="O513" s="213"/>
      <c r="P513" s="43"/>
    </row>
    <row r="514" spans="2:16" ht="45" x14ac:dyDescent="0.25">
      <c r="B514" s="156" t="s">
        <v>622</v>
      </c>
      <c r="C514" s="16">
        <v>806</v>
      </c>
      <c r="D514" s="22" t="s">
        <v>63</v>
      </c>
      <c r="E514" s="22" t="s">
        <v>15</v>
      </c>
      <c r="F514" s="89" t="s">
        <v>624</v>
      </c>
      <c r="G514" s="21">
        <v>800</v>
      </c>
      <c r="H514" s="43">
        <v>223220</v>
      </c>
      <c r="I514" s="213">
        <v>4722965</v>
      </c>
      <c r="J514" s="43">
        <f>H514+I514</f>
        <v>4946185</v>
      </c>
      <c r="K514" s="43">
        <v>194824</v>
      </c>
      <c r="L514" s="213">
        <v>4397852</v>
      </c>
      <c r="M514" s="43">
        <f>K514+L514</f>
        <v>4592676</v>
      </c>
      <c r="N514" s="43">
        <v>172734</v>
      </c>
      <c r="O514" s="213">
        <v>2856423</v>
      </c>
      <c r="P514" s="43">
        <f>N514+O514</f>
        <v>3029157</v>
      </c>
    </row>
    <row r="515" spans="2:16" ht="45" hidden="1" x14ac:dyDescent="0.25">
      <c r="B515" s="156" t="s">
        <v>622</v>
      </c>
      <c r="C515" s="16">
        <v>806</v>
      </c>
      <c r="D515" s="22" t="s">
        <v>63</v>
      </c>
      <c r="E515" s="22" t="s">
        <v>15</v>
      </c>
      <c r="F515" s="89" t="s">
        <v>2124</v>
      </c>
      <c r="G515" s="21">
        <v>800</v>
      </c>
      <c r="H515" s="43"/>
      <c r="I515" s="213"/>
      <c r="J515" s="43"/>
      <c r="K515" s="43"/>
      <c r="L515" s="213"/>
      <c r="M515" s="43"/>
      <c r="N515" s="43"/>
      <c r="O515" s="213"/>
      <c r="P515" s="43"/>
    </row>
    <row r="516" spans="2:16" ht="53.25" hidden="1" customHeight="1" x14ac:dyDescent="0.25">
      <c r="B516" s="156" t="s">
        <v>625</v>
      </c>
      <c r="C516" s="16">
        <v>806</v>
      </c>
      <c r="D516" s="22" t="s">
        <v>63</v>
      </c>
      <c r="E516" s="22" t="s">
        <v>15</v>
      </c>
      <c r="F516" s="89" t="s">
        <v>626</v>
      </c>
      <c r="G516" s="21"/>
      <c r="H516" s="43">
        <f t="shared" ref="H516:P516" si="276">H518</f>
        <v>93382</v>
      </c>
      <c r="I516" s="213">
        <f t="shared" si="276"/>
        <v>-93382</v>
      </c>
      <c r="J516" s="43">
        <f t="shared" si="276"/>
        <v>0</v>
      </c>
      <c r="K516" s="43">
        <f t="shared" si="276"/>
        <v>108377</v>
      </c>
      <c r="L516" s="213">
        <f t="shared" si="276"/>
        <v>-108377</v>
      </c>
      <c r="M516" s="43">
        <f t="shared" si="276"/>
        <v>0</v>
      </c>
      <c r="N516" s="43">
        <f t="shared" si="276"/>
        <v>86191</v>
      </c>
      <c r="O516" s="213">
        <f t="shared" si="276"/>
        <v>-86191</v>
      </c>
      <c r="P516" s="43">
        <f t="shared" si="276"/>
        <v>0</v>
      </c>
    </row>
    <row r="517" spans="2:16" ht="60" hidden="1" x14ac:dyDescent="0.25">
      <c r="B517" s="156" t="s">
        <v>627</v>
      </c>
      <c r="C517" s="16">
        <v>806</v>
      </c>
      <c r="D517" s="22" t="s">
        <v>63</v>
      </c>
      <c r="E517" s="22" t="s">
        <v>15</v>
      </c>
      <c r="F517" s="89" t="s">
        <v>628</v>
      </c>
      <c r="G517" s="21">
        <v>800</v>
      </c>
      <c r="H517" s="43"/>
      <c r="I517" s="213"/>
      <c r="J517" s="43"/>
      <c r="K517" s="43"/>
      <c r="L517" s="213"/>
      <c r="M517" s="43"/>
      <c r="N517" s="43"/>
      <c r="O517" s="213"/>
      <c r="P517" s="43"/>
    </row>
    <row r="518" spans="2:16" ht="67.5" hidden="1" customHeight="1" x14ac:dyDescent="0.25">
      <c r="B518" s="156" t="s">
        <v>627</v>
      </c>
      <c r="C518" s="16">
        <v>806</v>
      </c>
      <c r="D518" s="22" t="s">
        <v>63</v>
      </c>
      <c r="E518" s="22" t="s">
        <v>15</v>
      </c>
      <c r="F518" s="89" t="s">
        <v>629</v>
      </c>
      <c r="G518" s="21">
        <v>800</v>
      </c>
      <c r="H518" s="43">
        <v>93382</v>
      </c>
      <c r="I518" s="213">
        <v>-93382</v>
      </c>
      <c r="J518" s="43">
        <f>H518+I518</f>
        <v>0</v>
      </c>
      <c r="K518" s="43">
        <v>108377</v>
      </c>
      <c r="L518" s="213">
        <v>-108377</v>
      </c>
      <c r="M518" s="43">
        <f>K518+L518</f>
        <v>0</v>
      </c>
      <c r="N518" s="43">
        <v>86191</v>
      </c>
      <c r="O518" s="213">
        <v>-86191</v>
      </c>
      <c r="P518" s="43">
        <f>N518+O518</f>
        <v>0</v>
      </c>
    </row>
    <row r="519" spans="2:16" ht="15.75" hidden="1" x14ac:dyDescent="0.25">
      <c r="B519" s="156" t="s">
        <v>28</v>
      </c>
      <c r="C519" s="19">
        <v>806</v>
      </c>
      <c r="D519" s="22" t="s">
        <v>63</v>
      </c>
      <c r="E519" s="22" t="s">
        <v>15</v>
      </c>
      <c r="F519" s="94">
        <v>99</v>
      </c>
      <c r="G519" s="23"/>
      <c r="H519" s="43">
        <f t="shared" ref="H519:J520" si="277">H520</f>
        <v>0</v>
      </c>
      <c r="I519" s="213">
        <f t="shared" si="277"/>
        <v>0</v>
      </c>
      <c r="J519" s="43">
        <f t="shared" si="277"/>
        <v>0</v>
      </c>
      <c r="K519" s="43">
        <f t="shared" ref="K519:N520" si="278">K520</f>
        <v>0</v>
      </c>
      <c r="L519" s="213">
        <f>L520</f>
        <v>0</v>
      </c>
      <c r="M519" s="43">
        <f>M520</f>
        <v>0</v>
      </c>
      <c r="N519" s="43">
        <f t="shared" si="278"/>
        <v>0</v>
      </c>
      <c r="O519" s="213">
        <f>O520</f>
        <v>0</v>
      </c>
      <c r="P519" s="43">
        <f>P520</f>
        <v>0</v>
      </c>
    </row>
    <row r="520" spans="2:16" ht="15.75" hidden="1" x14ac:dyDescent="0.25">
      <c r="B520" s="156" t="s">
        <v>29</v>
      </c>
      <c r="C520" s="19">
        <v>806</v>
      </c>
      <c r="D520" s="22" t="s">
        <v>63</v>
      </c>
      <c r="E520" s="22" t="s">
        <v>15</v>
      </c>
      <c r="F520" s="95" t="s">
        <v>30</v>
      </c>
      <c r="G520" s="23"/>
      <c r="H520" s="43">
        <f t="shared" si="277"/>
        <v>0</v>
      </c>
      <c r="I520" s="213">
        <f t="shared" si="277"/>
        <v>0</v>
      </c>
      <c r="J520" s="43">
        <f t="shared" si="277"/>
        <v>0</v>
      </c>
      <c r="K520" s="43">
        <f t="shared" si="278"/>
        <v>0</v>
      </c>
      <c r="L520" s="213">
        <f>L521</f>
        <v>0</v>
      </c>
      <c r="M520" s="43">
        <f>M521</f>
        <v>0</v>
      </c>
      <c r="N520" s="43">
        <f t="shared" si="278"/>
        <v>0</v>
      </c>
      <c r="O520" s="213">
        <f>O521</f>
        <v>0</v>
      </c>
      <c r="P520" s="43">
        <f>P521</f>
        <v>0</v>
      </c>
    </row>
    <row r="521" spans="2:16" ht="45" hidden="1" customHeight="1" x14ac:dyDescent="0.25">
      <c r="B521" s="156" t="s">
        <v>630</v>
      </c>
      <c r="C521" s="19">
        <v>806</v>
      </c>
      <c r="D521" s="22" t="s">
        <v>63</v>
      </c>
      <c r="E521" s="22" t="s">
        <v>15</v>
      </c>
      <c r="F521" s="95" t="s">
        <v>631</v>
      </c>
      <c r="G521" s="24" t="s">
        <v>22</v>
      </c>
      <c r="H521" s="43"/>
      <c r="I521" s="213"/>
      <c r="J521" s="43"/>
      <c r="K521" s="43"/>
      <c r="L521" s="213"/>
      <c r="M521" s="43"/>
      <c r="N521" s="43"/>
      <c r="O521" s="213"/>
      <c r="P521" s="43"/>
    </row>
    <row r="522" spans="2:16" ht="15.75" x14ac:dyDescent="0.25">
      <c r="B522" s="158" t="s">
        <v>632</v>
      </c>
      <c r="C522" s="16">
        <v>806</v>
      </c>
      <c r="D522" s="18">
        <v>4</v>
      </c>
      <c r="E522" s="18">
        <v>6</v>
      </c>
      <c r="F522" s="18"/>
      <c r="G522" s="18"/>
      <c r="H522" s="4">
        <f t="shared" ref="H522:P522" si="279">H523+H531</f>
        <v>20504</v>
      </c>
      <c r="I522" s="219">
        <f t="shared" si="279"/>
        <v>28</v>
      </c>
      <c r="J522" s="4">
        <f t="shared" si="279"/>
        <v>20532</v>
      </c>
      <c r="K522" s="4">
        <f t="shared" si="279"/>
        <v>18016</v>
      </c>
      <c r="L522" s="219">
        <f t="shared" si="279"/>
        <v>28</v>
      </c>
      <c r="M522" s="4">
        <f t="shared" si="279"/>
        <v>18044</v>
      </c>
      <c r="N522" s="4">
        <f t="shared" si="279"/>
        <v>41966</v>
      </c>
      <c r="O522" s="219">
        <f t="shared" si="279"/>
        <v>28</v>
      </c>
      <c r="P522" s="4">
        <f t="shared" si="279"/>
        <v>41994</v>
      </c>
    </row>
    <row r="523" spans="2:16" ht="54.75" customHeight="1" x14ac:dyDescent="0.25">
      <c r="B523" s="156" t="s">
        <v>633</v>
      </c>
      <c r="C523" s="16">
        <v>806</v>
      </c>
      <c r="D523" s="24" t="s">
        <v>63</v>
      </c>
      <c r="E523" s="24" t="s">
        <v>212</v>
      </c>
      <c r="F523" s="90">
        <v>12</v>
      </c>
      <c r="G523" s="21"/>
      <c r="H523" s="5">
        <f t="shared" ref="H523:P523" si="280">H524</f>
        <v>20504</v>
      </c>
      <c r="I523" s="220">
        <f t="shared" si="280"/>
        <v>28</v>
      </c>
      <c r="J523" s="5">
        <f t="shared" si="280"/>
        <v>20532</v>
      </c>
      <c r="K523" s="5">
        <f t="shared" si="280"/>
        <v>18016</v>
      </c>
      <c r="L523" s="220">
        <f t="shared" si="280"/>
        <v>28</v>
      </c>
      <c r="M523" s="5">
        <f t="shared" si="280"/>
        <v>18044</v>
      </c>
      <c r="N523" s="5">
        <f t="shared" si="280"/>
        <v>41966</v>
      </c>
      <c r="O523" s="220">
        <f t="shared" si="280"/>
        <v>28</v>
      </c>
      <c r="P523" s="5">
        <f t="shared" si="280"/>
        <v>41994</v>
      </c>
    </row>
    <row r="524" spans="2:16" ht="15.75" x14ac:dyDescent="0.25">
      <c r="B524" s="156" t="s">
        <v>634</v>
      </c>
      <c r="C524" s="16">
        <v>806</v>
      </c>
      <c r="D524" s="24" t="s">
        <v>63</v>
      </c>
      <c r="E524" s="24" t="s">
        <v>212</v>
      </c>
      <c r="F524" s="91" t="s">
        <v>635</v>
      </c>
      <c r="G524" s="21"/>
      <c r="H524" s="5">
        <f t="shared" ref="H524:P524" si="281">H525+H527</f>
        <v>20504</v>
      </c>
      <c r="I524" s="220">
        <f t="shared" si="281"/>
        <v>28</v>
      </c>
      <c r="J524" s="5">
        <f t="shared" si="281"/>
        <v>20532</v>
      </c>
      <c r="K524" s="5">
        <f t="shared" si="281"/>
        <v>18016</v>
      </c>
      <c r="L524" s="220">
        <f t="shared" si="281"/>
        <v>28</v>
      </c>
      <c r="M524" s="5">
        <f t="shared" si="281"/>
        <v>18044</v>
      </c>
      <c r="N524" s="5">
        <f t="shared" si="281"/>
        <v>41966</v>
      </c>
      <c r="O524" s="220">
        <f t="shared" si="281"/>
        <v>28</v>
      </c>
      <c r="P524" s="5">
        <f t="shared" si="281"/>
        <v>41994</v>
      </c>
    </row>
    <row r="525" spans="2:16" ht="54.75" customHeight="1" x14ac:dyDescent="0.25">
      <c r="B525" s="156" t="s">
        <v>636</v>
      </c>
      <c r="C525" s="16">
        <v>806</v>
      </c>
      <c r="D525" s="24" t="s">
        <v>63</v>
      </c>
      <c r="E525" s="24" t="s">
        <v>212</v>
      </c>
      <c r="F525" s="91" t="s">
        <v>637</v>
      </c>
      <c r="G525" s="21"/>
      <c r="H525" s="5">
        <f t="shared" ref="H525:P525" si="282">H526</f>
        <v>7018</v>
      </c>
      <c r="I525" s="220">
        <f t="shared" si="282"/>
        <v>28</v>
      </c>
      <c r="J525" s="5">
        <f t="shared" si="282"/>
        <v>7046</v>
      </c>
      <c r="K525" s="5">
        <f t="shared" si="282"/>
        <v>7018</v>
      </c>
      <c r="L525" s="220">
        <f t="shared" si="282"/>
        <v>28</v>
      </c>
      <c r="M525" s="5">
        <f t="shared" si="282"/>
        <v>7046</v>
      </c>
      <c r="N525" s="5">
        <f t="shared" si="282"/>
        <v>7018</v>
      </c>
      <c r="O525" s="220">
        <f t="shared" si="282"/>
        <v>28</v>
      </c>
      <c r="P525" s="5">
        <f t="shared" si="282"/>
        <v>7046</v>
      </c>
    </row>
    <row r="526" spans="2:16" ht="57.75" customHeight="1" x14ac:dyDescent="0.25">
      <c r="B526" s="156" t="s">
        <v>638</v>
      </c>
      <c r="C526" s="16">
        <v>806</v>
      </c>
      <c r="D526" s="24" t="s">
        <v>63</v>
      </c>
      <c r="E526" s="24" t="s">
        <v>212</v>
      </c>
      <c r="F526" s="91" t="s">
        <v>639</v>
      </c>
      <c r="G526" s="21">
        <v>200</v>
      </c>
      <c r="H526" s="43">
        <v>7018</v>
      </c>
      <c r="I526" s="213">
        <v>28</v>
      </c>
      <c r="J526" s="43">
        <f>H526+I526</f>
        <v>7046</v>
      </c>
      <c r="K526" s="43">
        <v>7018</v>
      </c>
      <c r="L526" s="213">
        <v>28</v>
      </c>
      <c r="M526" s="43">
        <f>K526+L526</f>
        <v>7046</v>
      </c>
      <c r="N526" s="43">
        <v>7018</v>
      </c>
      <c r="O526" s="213">
        <v>28</v>
      </c>
      <c r="P526" s="43">
        <f>N526+O526</f>
        <v>7046</v>
      </c>
    </row>
    <row r="527" spans="2:16" ht="75" x14ac:dyDescent="0.25">
      <c r="B527" s="156" t="s">
        <v>640</v>
      </c>
      <c r="C527" s="16">
        <v>806</v>
      </c>
      <c r="D527" s="24" t="s">
        <v>63</v>
      </c>
      <c r="E527" s="24" t="s">
        <v>212</v>
      </c>
      <c r="F527" s="91" t="s">
        <v>641</v>
      </c>
      <c r="G527" s="21"/>
      <c r="H527" s="5">
        <f t="shared" ref="H527:P527" si="283">H530+H528+H529</f>
        <v>13486</v>
      </c>
      <c r="I527" s="220">
        <f t="shared" si="283"/>
        <v>0</v>
      </c>
      <c r="J527" s="5">
        <f t="shared" si="283"/>
        <v>13486</v>
      </c>
      <c r="K527" s="5">
        <f t="shared" si="283"/>
        <v>10998</v>
      </c>
      <c r="L527" s="220">
        <f t="shared" si="283"/>
        <v>0</v>
      </c>
      <c r="M527" s="5">
        <f t="shared" si="283"/>
        <v>10998</v>
      </c>
      <c r="N527" s="5">
        <f t="shared" si="283"/>
        <v>34948</v>
      </c>
      <c r="O527" s="220">
        <f t="shared" si="283"/>
        <v>0</v>
      </c>
      <c r="P527" s="5">
        <f t="shared" si="283"/>
        <v>34948</v>
      </c>
    </row>
    <row r="528" spans="2:16" ht="85.5" hidden="1" customHeight="1" x14ac:dyDescent="0.25">
      <c r="B528" s="156"/>
      <c r="C528" s="16"/>
      <c r="D528" s="24"/>
      <c r="E528" s="24"/>
      <c r="F528" s="91"/>
      <c r="G528" s="21"/>
      <c r="H528" s="5"/>
      <c r="I528" s="220"/>
      <c r="J528" s="5"/>
      <c r="K528" s="5"/>
      <c r="L528" s="220"/>
      <c r="M528" s="5"/>
      <c r="N528" s="5"/>
      <c r="O528" s="220"/>
      <c r="P528" s="5"/>
    </row>
    <row r="529" spans="2:16" ht="69.75" hidden="1" customHeight="1" x14ac:dyDescent="0.25">
      <c r="B529" s="156" t="s">
        <v>2134</v>
      </c>
      <c r="C529" s="16">
        <v>806</v>
      </c>
      <c r="D529" s="24" t="s">
        <v>63</v>
      </c>
      <c r="E529" s="24" t="s">
        <v>212</v>
      </c>
      <c r="F529" s="91" t="s">
        <v>643</v>
      </c>
      <c r="G529" s="21">
        <v>200</v>
      </c>
      <c r="H529" s="5"/>
      <c r="I529" s="220"/>
      <c r="J529" s="5"/>
      <c r="K529" s="5"/>
      <c r="L529" s="220"/>
      <c r="M529" s="5"/>
      <c r="N529" s="5"/>
      <c r="O529" s="220"/>
      <c r="P529" s="5"/>
    </row>
    <row r="530" spans="2:16" ht="66" customHeight="1" x14ac:dyDescent="0.25">
      <c r="B530" s="156" t="s">
        <v>2133</v>
      </c>
      <c r="C530" s="16">
        <v>806</v>
      </c>
      <c r="D530" s="24" t="s">
        <v>63</v>
      </c>
      <c r="E530" s="24" t="s">
        <v>212</v>
      </c>
      <c r="F530" s="91" t="s">
        <v>643</v>
      </c>
      <c r="G530" s="21">
        <v>500</v>
      </c>
      <c r="H530" s="43">
        <v>13486</v>
      </c>
      <c r="I530" s="213"/>
      <c r="J530" s="43">
        <f>H530+I530</f>
        <v>13486</v>
      </c>
      <c r="K530" s="43">
        <v>10998</v>
      </c>
      <c r="L530" s="213"/>
      <c r="M530" s="43">
        <f>K530+L530</f>
        <v>10998</v>
      </c>
      <c r="N530" s="43">
        <v>34948</v>
      </c>
      <c r="O530" s="213"/>
      <c r="P530" s="43">
        <f>N530+O530</f>
        <v>34948</v>
      </c>
    </row>
    <row r="531" spans="2:16" ht="15.75" hidden="1" x14ac:dyDescent="0.25">
      <c r="B531" s="156" t="s">
        <v>28</v>
      </c>
      <c r="C531" s="19">
        <v>806</v>
      </c>
      <c r="D531" s="22" t="s">
        <v>63</v>
      </c>
      <c r="E531" s="24" t="s">
        <v>212</v>
      </c>
      <c r="F531" s="94">
        <v>99</v>
      </c>
      <c r="G531" s="23"/>
      <c r="H531" s="43">
        <f t="shared" ref="H531:J532" si="284">H532</f>
        <v>0</v>
      </c>
      <c r="I531" s="213">
        <f t="shared" si="284"/>
        <v>0</v>
      </c>
      <c r="J531" s="43">
        <f t="shared" si="284"/>
        <v>0</v>
      </c>
      <c r="K531" s="43">
        <f t="shared" ref="K531:N532" si="285">K532</f>
        <v>0</v>
      </c>
      <c r="L531" s="213">
        <f>L532</f>
        <v>0</v>
      </c>
      <c r="M531" s="43">
        <f>M532</f>
        <v>0</v>
      </c>
      <c r="N531" s="43">
        <f t="shared" si="285"/>
        <v>0</v>
      </c>
      <c r="O531" s="213">
        <f>O532</f>
        <v>0</v>
      </c>
      <c r="P531" s="43">
        <f>P532</f>
        <v>0</v>
      </c>
    </row>
    <row r="532" spans="2:16" ht="15.75" hidden="1" x14ac:dyDescent="0.25">
      <c r="B532" s="156" t="s">
        <v>29</v>
      </c>
      <c r="C532" s="19">
        <v>806</v>
      </c>
      <c r="D532" s="22" t="s">
        <v>63</v>
      </c>
      <c r="E532" s="24" t="s">
        <v>212</v>
      </c>
      <c r="F532" s="95" t="s">
        <v>30</v>
      </c>
      <c r="G532" s="23"/>
      <c r="H532" s="43">
        <f t="shared" si="284"/>
        <v>0</v>
      </c>
      <c r="I532" s="213">
        <f t="shared" si="284"/>
        <v>0</v>
      </c>
      <c r="J532" s="43">
        <f t="shared" si="284"/>
        <v>0</v>
      </c>
      <c r="K532" s="43">
        <f t="shared" si="285"/>
        <v>0</v>
      </c>
      <c r="L532" s="213">
        <f>L533</f>
        <v>0</v>
      </c>
      <c r="M532" s="43">
        <f>M533</f>
        <v>0</v>
      </c>
      <c r="N532" s="43">
        <f t="shared" si="285"/>
        <v>0</v>
      </c>
      <c r="O532" s="213">
        <f>O533</f>
        <v>0</v>
      </c>
      <c r="P532" s="43">
        <f>P533</f>
        <v>0</v>
      </c>
    </row>
    <row r="533" spans="2:16" ht="45" hidden="1" x14ac:dyDescent="0.25">
      <c r="B533" s="156" t="s">
        <v>630</v>
      </c>
      <c r="C533" s="19">
        <v>806</v>
      </c>
      <c r="D533" s="22" t="s">
        <v>63</v>
      </c>
      <c r="E533" s="24" t="s">
        <v>212</v>
      </c>
      <c r="F533" s="95" t="s">
        <v>631</v>
      </c>
      <c r="G533" s="24" t="s">
        <v>22</v>
      </c>
      <c r="H533" s="43"/>
      <c r="I533" s="213"/>
      <c r="J533" s="43"/>
      <c r="K533" s="43"/>
      <c r="L533" s="213"/>
      <c r="M533" s="43"/>
      <c r="N533" s="43"/>
      <c r="O533" s="213"/>
      <c r="P533" s="43"/>
    </row>
    <row r="534" spans="2:16" ht="15.75" x14ac:dyDescent="0.25">
      <c r="B534" s="158" t="s">
        <v>248</v>
      </c>
      <c r="C534" s="19">
        <v>806</v>
      </c>
      <c r="D534" s="17" t="s">
        <v>15</v>
      </c>
      <c r="E534" s="16"/>
      <c r="F534" s="19"/>
      <c r="G534" s="19"/>
      <c r="H534" s="15">
        <f t="shared" ref="H534:P534" si="286">H535+H541</f>
        <v>24823</v>
      </c>
      <c r="I534" s="221">
        <f t="shared" si="286"/>
        <v>0</v>
      </c>
      <c r="J534" s="15">
        <f t="shared" si="286"/>
        <v>24823</v>
      </c>
      <c r="K534" s="15">
        <f t="shared" si="286"/>
        <v>25699</v>
      </c>
      <c r="L534" s="221">
        <f t="shared" si="286"/>
        <v>0</v>
      </c>
      <c r="M534" s="15">
        <f t="shared" si="286"/>
        <v>25699</v>
      </c>
      <c r="N534" s="15">
        <f t="shared" si="286"/>
        <v>26355</v>
      </c>
      <c r="O534" s="221">
        <f t="shared" si="286"/>
        <v>0</v>
      </c>
      <c r="P534" s="15">
        <f t="shared" si="286"/>
        <v>26355</v>
      </c>
    </row>
    <row r="535" spans="2:16" ht="15.75" x14ac:dyDescent="0.25">
      <c r="B535" s="158" t="s">
        <v>250</v>
      </c>
      <c r="C535" s="19">
        <v>806</v>
      </c>
      <c r="D535" s="17" t="s">
        <v>15</v>
      </c>
      <c r="E535" s="17" t="s">
        <v>59</v>
      </c>
      <c r="F535" s="21"/>
      <c r="G535" s="21"/>
      <c r="H535" s="15">
        <f>H536</f>
        <v>22647</v>
      </c>
      <c r="I535" s="221">
        <f t="shared" ref="I535:J537" si="287">I536</f>
        <v>0</v>
      </c>
      <c r="J535" s="15">
        <f t="shared" si="287"/>
        <v>22647</v>
      </c>
      <c r="K535" s="15">
        <f t="shared" ref="K535:N537" si="288">K536</f>
        <v>23570</v>
      </c>
      <c r="L535" s="221">
        <f t="shared" ref="L535:M537" si="289">L536</f>
        <v>0</v>
      </c>
      <c r="M535" s="15">
        <f t="shared" si="289"/>
        <v>23570</v>
      </c>
      <c r="N535" s="15">
        <f t="shared" si="288"/>
        <v>24036</v>
      </c>
      <c r="O535" s="221">
        <f t="shared" ref="O535:P537" si="290">O536</f>
        <v>0</v>
      </c>
      <c r="P535" s="15">
        <f t="shared" si="290"/>
        <v>24036</v>
      </c>
    </row>
    <row r="536" spans="2:16" ht="41.25" customHeight="1" x14ac:dyDescent="0.25">
      <c r="B536" s="156" t="s">
        <v>375</v>
      </c>
      <c r="C536" s="19">
        <v>806</v>
      </c>
      <c r="D536" s="24" t="s">
        <v>15</v>
      </c>
      <c r="E536" s="24" t="s">
        <v>59</v>
      </c>
      <c r="F536" s="88">
        <v>11</v>
      </c>
      <c r="G536" s="21"/>
      <c r="H536" s="36">
        <f>H537</f>
        <v>22647</v>
      </c>
      <c r="I536" s="222">
        <f t="shared" si="287"/>
        <v>0</v>
      </c>
      <c r="J536" s="36">
        <f t="shared" si="287"/>
        <v>22647</v>
      </c>
      <c r="K536" s="36">
        <f t="shared" si="288"/>
        <v>23570</v>
      </c>
      <c r="L536" s="222">
        <f t="shared" si="289"/>
        <v>0</v>
      </c>
      <c r="M536" s="36">
        <f t="shared" si="289"/>
        <v>23570</v>
      </c>
      <c r="N536" s="36">
        <f t="shared" si="288"/>
        <v>24036</v>
      </c>
      <c r="O536" s="222">
        <f t="shared" si="290"/>
        <v>0</v>
      </c>
      <c r="P536" s="36">
        <f t="shared" si="290"/>
        <v>24036</v>
      </c>
    </row>
    <row r="537" spans="2:16" ht="30.75" customHeight="1" x14ac:dyDescent="0.25">
      <c r="B537" s="156" t="s">
        <v>496</v>
      </c>
      <c r="C537" s="19">
        <v>806</v>
      </c>
      <c r="D537" s="24" t="s">
        <v>15</v>
      </c>
      <c r="E537" s="24" t="s">
        <v>59</v>
      </c>
      <c r="F537" s="89" t="s">
        <v>644</v>
      </c>
      <c r="G537" s="21"/>
      <c r="H537" s="36">
        <f>H538</f>
        <v>22647</v>
      </c>
      <c r="I537" s="222">
        <f t="shared" si="287"/>
        <v>0</v>
      </c>
      <c r="J537" s="36">
        <f t="shared" si="287"/>
        <v>22647</v>
      </c>
      <c r="K537" s="36">
        <f t="shared" si="288"/>
        <v>23570</v>
      </c>
      <c r="L537" s="222">
        <f t="shared" si="289"/>
        <v>0</v>
      </c>
      <c r="M537" s="36">
        <f t="shared" si="289"/>
        <v>23570</v>
      </c>
      <c r="N537" s="36">
        <f t="shared" si="288"/>
        <v>24036</v>
      </c>
      <c r="O537" s="222">
        <f t="shared" si="290"/>
        <v>0</v>
      </c>
      <c r="P537" s="36">
        <f t="shared" si="290"/>
        <v>24036</v>
      </c>
    </row>
    <row r="538" spans="2:16" ht="39" customHeight="1" x14ac:dyDescent="0.25">
      <c r="B538" s="156" t="s">
        <v>2207</v>
      </c>
      <c r="C538" s="19">
        <v>806</v>
      </c>
      <c r="D538" s="24" t="s">
        <v>15</v>
      </c>
      <c r="E538" s="24" t="s">
        <v>59</v>
      </c>
      <c r="F538" s="89" t="s">
        <v>646</v>
      </c>
      <c r="G538" s="21"/>
      <c r="H538" s="36">
        <f t="shared" ref="H538:P538" si="291">H540+H539</f>
        <v>22647</v>
      </c>
      <c r="I538" s="222">
        <f t="shared" si="291"/>
        <v>0</v>
      </c>
      <c r="J538" s="36">
        <f t="shared" si="291"/>
        <v>22647</v>
      </c>
      <c r="K538" s="36">
        <f t="shared" si="291"/>
        <v>23570</v>
      </c>
      <c r="L538" s="222">
        <f t="shared" si="291"/>
        <v>0</v>
      </c>
      <c r="M538" s="36">
        <f t="shared" si="291"/>
        <v>23570</v>
      </c>
      <c r="N538" s="36">
        <f t="shared" si="291"/>
        <v>24036</v>
      </c>
      <c r="O538" s="222">
        <f t="shared" si="291"/>
        <v>0</v>
      </c>
      <c r="P538" s="36">
        <f t="shared" si="291"/>
        <v>24036</v>
      </c>
    </row>
    <row r="539" spans="2:16" ht="60" hidden="1" customHeight="1" x14ac:dyDescent="0.25">
      <c r="B539" s="156" t="s">
        <v>647</v>
      </c>
      <c r="C539" s="19">
        <v>806</v>
      </c>
      <c r="D539" s="24" t="s">
        <v>15</v>
      </c>
      <c r="E539" s="24" t="s">
        <v>59</v>
      </c>
      <c r="F539" s="87" t="s">
        <v>648</v>
      </c>
      <c r="G539" s="21">
        <v>500</v>
      </c>
      <c r="H539" s="43"/>
      <c r="I539" s="213"/>
      <c r="J539" s="43"/>
      <c r="K539" s="43"/>
      <c r="L539" s="213"/>
      <c r="M539" s="43"/>
      <c r="N539" s="43"/>
      <c r="O539" s="213"/>
      <c r="P539" s="43"/>
    </row>
    <row r="540" spans="2:16" ht="34.5" customHeight="1" x14ac:dyDescent="0.25">
      <c r="B540" s="156" t="s">
        <v>2130</v>
      </c>
      <c r="C540" s="19">
        <v>806</v>
      </c>
      <c r="D540" s="24" t="s">
        <v>15</v>
      </c>
      <c r="E540" s="24" t="s">
        <v>59</v>
      </c>
      <c r="F540" s="87" t="s">
        <v>2131</v>
      </c>
      <c r="G540" s="21">
        <v>500</v>
      </c>
      <c r="H540" s="43">
        <v>22647</v>
      </c>
      <c r="I540" s="213"/>
      <c r="J540" s="43">
        <f>H540+I540</f>
        <v>22647</v>
      </c>
      <c r="K540" s="43">
        <v>23570</v>
      </c>
      <c r="L540" s="213"/>
      <c r="M540" s="43">
        <f>K540+L540</f>
        <v>23570</v>
      </c>
      <c r="N540" s="43">
        <v>24036</v>
      </c>
      <c r="O540" s="213"/>
      <c r="P540" s="43">
        <f>N540+O540</f>
        <v>24036</v>
      </c>
    </row>
    <row r="541" spans="2:16" ht="15.75" x14ac:dyDescent="0.25">
      <c r="B541" s="158" t="s">
        <v>651</v>
      </c>
      <c r="C541" s="19">
        <v>806</v>
      </c>
      <c r="D541" s="17" t="s">
        <v>15</v>
      </c>
      <c r="E541" s="17" t="s">
        <v>27</v>
      </c>
      <c r="F541" s="152"/>
      <c r="G541" s="19"/>
      <c r="H541" s="44">
        <f>H542</f>
        <v>2176</v>
      </c>
      <c r="I541" s="216">
        <f t="shared" ref="I541:J544" si="292">I542</f>
        <v>0</v>
      </c>
      <c r="J541" s="44">
        <f t="shared" si="292"/>
        <v>2176</v>
      </c>
      <c r="K541" s="44">
        <f t="shared" ref="K541:N544" si="293">K542</f>
        <v>2129</v>
      </c>
      <c r="L541" s="216">
        <f t="shared" ref="L541:M544" si="294">L542</f>
        <v>0</v>
      </c>
      <c r="M541" s="44">
        <f t="shared" si="294"/>
        <v>2129</v>
      </c>
      <c r="N541" s="44">
        <f t="shared" si="293"/>
        <v>2319</v>
      </c>
      <c r="O541" s="216">
        <f t="shared" ref="O541:P544" si="295">O542</f>
        <v>0</v>
      </c>
      <c r="P541" s="44">
        <f t="shared" si="295"/>
        <v>2319</v>
      </c>
    </row>
    <row r="542" spans="2:16" ht="45" customHeight="1" x14ac:dyDescent="0.25">
      <c r="B542" s="156" t="s">
        <v>652</v>
      </c>
      <c r="C542" s="19">
        <v>806</v>
      </c>
      <c r="D542" s="24" t="s">
        <v>15</v>
      </c>
      <c r="E542" s="24" t="s">
        <v>27</v>
      </c>
      <c r="F542" s="87" t="s">
        <v>653</v>
      </c>
      <c r="G542" s="21"/>
      <c r="H542" s="43">
        <f>H543</f>
        <v>2176</v>
      </c>
      <c r="I542" s="213">
        <f t="shared" si="292"/>
        <v>0</v>
      </c>
      <c r="J542" s="43">
        <f t="shared" si="292"/>
        <v>2176</v>
      </c>
      <c r="K542" s="43">
        <f t="shared" si="293"/>
        <v>2129</v>
      </c>
      <c r="L542" s="213">
        <f t="shared" si="294"/>
        <v>0</v>
      </c>
      <c r="M542" s="43">
        <f t="shared" si="294"/>
        <v>2129</v>
      </c>
      <c r="N542" s="43">
        <f t="shared" si="293"/>
        <v>2319</v>
      </c>
      <c r="O542" s="213">
        <f t="shared" si="295"/>
        <v>0</v>
      </c>
      <c r="P542" s="43">
        <f t="shared" si="295"/>
        <v>2319</v>
      </c>
    </row>
    <row r="543" spans="2:16" ht="30" customHeight="1" x14ac:dyDescent="0.25">
      <c r="B543" s="156" t="s">
        <v>496</v>
      </c>
      <c r="C543" s="19">
        <v>806</v>
      </c>
      <c r="D543" s="24" t="s">
        <v>15</v>
      </c>
      <c r="E543" s="24" t="s">
        <v>27</v>
      </c>
      <c r="F543" s="87" t="s">
        <v>644</v>
      </c>
      <c r="G543" s="21"/>
      <c r="H543" s="43">
        <f>H544</f>
        <v>2176</v>
      </c>
      <c r="I543" s="213">
        <f t="shared" si="292"/>
        <v>0</v>
      </c>
      <c r="J543" s="43">
        <f t="shared" si="292"/>
        <v>2176</v>
      </c>
      <c r="K543" s="43">
        <f t="shared" si="293"/>
        <v>2129</v>
      </c>
      <c r="L543" s="213">
        <f t="shared" si="294"/>
        <v>0</v>
      </c>
      <c r="M543" s="43">
        <f t="shared" si="294"/>
        <v>2129</v>
      </c>
      <c r="N543" s="43">
        <f t="shared" si="293"/>
        <v>2319</v>
      </c>
      <c r="O543" s="213">
        <f t="shared" si="295"/>
        <v>0</v>
      </c>
      <c r="P543" s="43">
        <f t="shared" si="295"/>
        <v>2319</v>
      </c>
    </row>
    <row r="544" spans="2:16" ht="39" customHeight="1" x14ac:dyDescent="0.25">
      <c r="B544" s="156" t="s">
        <v>2207</v>
      </c>
      <c r="C544" s="19">
        <v>806</v>
      </c>
      <c r="D544" s="24" t="s">
        <v>15</v>
      </c>
      <c r="E544" s="24" t="s">
        <v>27</v>
      </c>
      <c r="F544" s="87" t="s">
        <v>646</v>
      </c>
      <c r="G544" s="21"/>
      <c r="H544" s="43">
        <f>H545</f>
        <v>2176</v>
      </c>
      <c r="I544" s="213">
        <f t="shared" si="292"/>
        <v>0</v>
      </c>
      <c r="J544" s="43">
        <f t="shared" si="292"/>
        <v>2176</v>
      </c>
      <c r="K544" s="43">
        <f t="shared" si="293"/>
        <v>2129</v>
      </c>
      <c r="L544" s="213">
        <f t="shared" si="294"/>
        <v>0</v>
      </c>
      <c r="M544" s="43">
        <f t="shared" si="294"/>
        <v>2129</v>
      </c>
      <c r="N544" s="43">
        <f t="shared" si="293"/>
        <v>2319</v>
      </c>
      <c r="O544" s="213">
        <f t="shared" si="295"/>
        <v>0</v>
      </c>
      <c r="P544" s="43">
        <f t="shared" si="295"/>
        <v>2319</v>
      </c>
    </row>
    <row r="545" spans="2:16" ht="39.75" customHeight="1" x14ac:dyDescent="0.25">
      <c r="B545" s="156" t="s">
        <v>2130</v>
      </c>
      <c r="C545" s="19">
        <v>806</v>
      </c>
      <c r="D545" s="24" t="s">
        <v>15</v>
      </c>
      <c r="E545" s="24" t="s">
        <v>27</v>
      </c>
      <c r="F545" s="87" t="s">
        <v>2131</v>
      </c>
      <c r="G545" s="21">
        <v>500</v>
      </c>
      <c r="H545" s="43">
        <v>2176</v>
      </c>
      <c r="I545" s="213"/>
      <c r="J545" s="43">
        <f>H545+I545</f>
        <v>2176</v>
      </c>
      <c r="K545" s="43">
        <v>2129</v>
      </c>
      <c r="L545" s="213"/>
      <c r="M545" s="43">
        <f>K545+L545</f>
        <v>2129</v>
      </c>
      <c r="N545" s="43">
        <v>2319</v>
      </c>
      <c r="O545" s="213"/>
      <c r="P545" s="43">
        <f>N545+O545</f>
        <v>2319</v>
      </c>
    </row>
    <row r="546" spans="2:16" ht="15.75" x14ac:dyDescent="0.25">
      <c r="B546" s="158" t="s">
        <v>654</v>
      </c>
      <c r="C546" s="19">
        <v>806</v>
      </c>
      <c r="D546" s="18">
        <v>6</v>
      </c>
      <c r="E546" s="19"/>
      <c r="F546" s="19"/>
      <c r="G546" s="19"/>
      <c r="H546" s="8">
        <f>H547</f>
        <v>3970</v>
      </c>
      <c r="I546" s="211">
        <f t="shared" ref="I546:J548" si="296">I547</f>
        <v>0</v>
      </c>
      <c r="J546" s="8">
        <f t="shared" si="296"/>
        <v>3970</v>
      </c>
      <c r="K546" s="8">
        <f t="shared" ref="K546:N548" si="297">K547</f>
        <v>3970</v>
      </c>
      <c r="L546" s="211">
        <f t="shared" ref="L546:M548" si="298">L547</f>
        <v>0</v>
      </c>
      <c r="M546" s="8">
        <f t="shared" si="298"/>
        <v>3970</v>
      </c>
      <c r="N546" s="8">
        <f t="shared" si="297"/>
        <v>3970</v>
      </c>
      <c r="O546" s="211">
        <f t="shared" ref="O546:P548" si="299">O547</f>
        <v>0</v>
      </c>
      <c r="P546" s="8">
        <f t="shared" si="299"/>
        <v>3970</v>
      </c>
    </row>
    <row r="547" spans="2:16" ht="29.25" x14ac:dyDescent="0.25">
      <c r="B547" s="158" t="s">
        <v>655</v>
      </c>
      <c r="C547" s="19">
        <v>806</v>
      </c>
      <c r="D547" s="18">
        <v>6</v>
      </c>
      <c r="E547" s="18">
        <v>3</v>
      </c>
      <c r="F547" s="19"/>
      <c r="G547" s="19"/>
      <c r="H547" s="8">
        <f>H548</f>
        <v>3970</v>
      </c>
      <c r="I547" s="211">
        <f t="shared" si="296"/>
        <v>0</v>
      </c>
      <c r="J547" s="8">
        <f t="shared" si="296"/>
        <v>3970</v>
      </c>
      <c r="K547" s="8">
        <f t="shared" si="297"/>
        <v>3970</v>
      </c>
      <c r="L547" s="211">
        <f t="shared" si="298"/>
        <v>0</v>
      </c>
      <c r="M547" s="8">
        <f t="shared" si="298"/>
        <v>3970</v>
      </c>
      <c r="N547" s="8">
        <f t="shared" si="297"/>
        <v>3970</v>
      </c>
      <c r="O547" s="211">
        <f t="shared" si="299"/>
        <v>0</v>
      </c>
      <c r="P547" s="8">
        <f t="shared" si="299"/>
        <v>3970</v>
      </c>
    </row>
    <row r="548" spans="2:16" ht="54" customHeight="1" x14ac:dyDescent="0.25">
      <c r="B548" s="156" t="s">
        <v>656</v>
      </c>
      <c r="C548" s="19">
        <v>806</v>
      </c>
      <c r="D548" s="30">
        <v>6</v>
      </c>
      <c r="E548" s="30">
        <v>3</v>
      </c>
      <c r="F548" s="88">
        <v>12</v>
      </c>
      <c r="G548" s="19"/>
      <c r="H548" s="9">
        <f>H549</f>
        <v>3970</v>
      </c>
      <c r="I548" s="217">
        <f t="shared" si="296"/>
        <v>0</v>
      </c>
      <c r="J548" s="9">
        <f t="shared" si="296"/>
        <v>3970</v>
      </c>
      <c r="K548" s="9">
        <f t="shared" si="297"/>
        <v>3970</v>
      </c>
      <c r="L548" s="217">
        <f t="shared" si="298"/>
        <v>0</v>
      </c>
      <c r="M548" s="9">
        <f t="shared" si="298"/>
        <v>3970</v>
      </c>
      <c r="N548" s="9">
        <f t="shared" si="297"/>
        <v>3970</v>
      </c>
      <c r="O548" s="217">
        <f t="shared" si="299"/>
        <v>0</v>
      </c>
      <c r="P548" s="9">
        <f t="shared" si="299"/>
        <v>3970</v>
      </c>
    </row>
    <row r="549" spans="2:16" ht="30" customHeight="1" x14ac:dyDescent="0.25">
      <c r="B549" s="156" t="s">
        <v>657</v>
      </c>
      <c r="C549" s="19">
        <v>806</v>
      </c>
      <c r="D549" s="30">
        <v>6</v>
      </c>
      <c r="E549" s="30">
        <v>3</v>
      </c>
      <c r="F549" s="89" t="s">
        <v>658</v>
      </c>
      <c r="G549" s="19"/>
      <c r="H549" s="9">
        <f t="shared" ref="H549:P549" si="300">H550+H552</f>
        <v>3970</v>
      </c>
      <c r="I549" s="217">
        <f t="shared" si="300"/>
        <v>0</v>
      </c>
      <c r="J549" s="9">
        <f t="shared" si="300"/>
        <v>3970</v>
      </c>
      <c r="K549" s="9">
        <f t="shared" si="300"/>
        <v>3970</v>
      </c>
      <c r="L549" s="217">
        <f t="shared" si="300"/>
        <v>0</v>
      </c>
      <c r="M549" s="9">
        <f t="shared" si="300"/>
        <v>3970</v>
      </c>
      <c r="N549" s="9">
        <f t="shared" si="300"/>
        <v>3970</v>
      </c>
      <c r="O549" s="217">
        <f t="shared" si="300"/>
        <v>0</v>
      </c>
      <c r="P549" s="9">
        <f t="shared" si="300"/>
        <v>3970</v>
      </c>
    </row>
    <row r="550" spans="2:16" ht="30" x14ac:dyDescent="0.25">
      <c r="B550" s="156" t="s">
        <v>659</v>
      </c>
      <c r="C550" s="19">
        <v>806</v>
      </c>
      <c r="D550" s="30">
        <v>6</v>
      </c>
      <c r="E550" s="30">
        <v>3</v>
      </c>
      <c r="F550" s="89" t="s">
        <v>660</v>
      </c>
      <c r="G550" s="21"/>
      <c r="H550" s="9">
        <f t="shared" ref="H550:P550" si="301">H551</f>
        <v>2325</v>
      </c>
      <c r="I550" s="217">
        <f t="shared" si="301"/>
        <v>0</v>
      </c>
      <c r="J550" s="9">
        <f t="shared" si="301"/>
        <v>2325</v>
      </c>
      <c r="K550" s="9">
        <f t="shared" si="301"/>
        <v>370</v>
      </c>
      <c r="L550" s="217">
        <f t="shared" si="301"/>
        <v>0</v>
      </c>
      <c r="M550" s="9">
        <f t="shared" si="301"/>
        <v>370</v>
      </c>
      <c r="N550" s="9">
        <f t="shared" si="301"/>
        <v>370</v>
      </c>
      <c r="O550" s="217">
        <f t="shared" si="301"/>
        <v>0</v>
      </c>
      <c r="P550" s="9">
        <f t="shared" si="301"/>
        <v>370</v>
      </c>
    </row>
    <row r="551" spans="2:16" ht="42" customHeight="1" x14ac:dyDescent="0.25">
      <c r="B551" s="156" t="s">
        <v>661</v>
      </c>
      <c r="C551" s="19">
        <v>806</v>
      </c>
      <c r="D551" s="30">
        <v>6</v>
      </c>
      <c r="E551" s="30">
        <v>3</v>
      </c>
      <c r="F551" s="89" t="s">
        <v>662</v>
      </c>
      <c r="G551" s="21">
        <v>200</v>
      </c>
      <c r="H551" s="43">
        <v>2325</v>
      </c>
      <c r="I551" s="213"/>
      <c r="J551" s="43">
        <f>H551+I551</f>
        <v>2325</v>
      </c>
      <c r="K551" s="43">
        <v>370</v>
      </c>
      <c r="L551" s="213"/>
      <c r="M551" s="43">
        <f>K551+L551</f>
        <v>370</v>
      </c>
      <c r="N551" s="43">
        <v>370</v>
      </c>
      <c r="O551" s="213"/>
      <c r="P551" s="43">
        <f>N551+O551</f>
        <v>370</v>
      </c>
    </row>
    <row r="552" spans="2:16" ht="81" customHeight="1" x14ac:dyDescent="0.25">
      <c r="B552" s="156" t="s">
        <v>663</v>
      </c>
      <c r="C552" s="19">
        <v>806</v>
      </c>
      <c r="D552" s="30">
        <v>6</v>
      </c>
      <c r="E552" s="30">
        <v>3</v>
      </c>
      <c r="F552" s="89" t="s">
        <v>664</v>
      </c>
      <c r="G552" s="21"/>
      <c r="H552" s="9">
        <f t="shared" ref="H552:P552" si="302">H553</f>
        <v>1645</v>
      </c>
      <c r="I552" s="217">
        <f t="shared" si="302"/>
        <v>0</v>
      </c>
      <c r="J552" s="9">
        <f t="shared" si="302"/>
        <v>1645</v>
      </c>
      <c r="K552" s="9">
        <f t="shared" si="302"/>
        <v>3600</v>
      </c>
      <c r="L552" s="217">
        <f t="shared" si="302"/>
        <v>0</v>
      </c>
      <c r="M552" s="9">
        <f t="shared" si="302"/>
        <v>3600</v>
      </c>
      <c r="N552" s="9">
        <f t="shared" si="302"/>
        <v>3600</v>
      </c>
      <c r="O552" s="217">
        <f t="shared" si="302"/>
        <v>0</v>
      </c>
      <c r="P552" s="9">
        <f t="shared" si="302"/>
        <v>3600</v>
      </c>
    </row>
    <row r="553" spans="2:16" ht="81" customHeight="1" x14ac:dyDescent="0.25">
      <c r="B553" s="156" t="s">
        <v>665</v>
      </c>
      <c r="C553" s="19">
        <v>806</v>
      </c>
      <c r="D553" s="30">
        <v>6</v>
      </c>
      <c r="E553" s="30">
        <v>3</v>
      </c>
      <c r="F553" s="89" t="s">
        <v>666</v>
      </c>
      <c r="G553" s="21">
        <v>500</v>
      </c>
      <c r="H553" s="43">
        <v>1645</v>
      </c>
      <c r="I553" s="213"/>
      <c r="J553" s="43">
        <f>H553+I553</f>
        <v>1645</v>
      </c>
      <c r="K553" s="43">
        <v>3600</v>
      </c>
      <c r="L553" s="213"/>
      <c r="M553" s="43">
        <f>K553+L553</f>
        <v>3600</v>
      </c>
      <c r="N553" s="43">
        <v>3600</v>
      </c>
      <c r="O553" s="213"/>
      <c r="P553" s="43">
        <f>N553+O553</f>
        <v>3600</v>
      </c>
    </row>
    <row r="554" spans="2:16" ht="15.75" x14ac:dyDescent="0.25">
      <c r="B554" s="158" t="s">
        <v>47</v>
      </c>
      <c r="C554" s="19">
        <v>806</v>
      </c>
      <c r="D554" s="17" t="s">
        <v>48</v>
      </c>
      <c r="E554" s="16"/>
      <c r="F554" s="19"/>
      <c r="G554" s="19"/>
      <c r="H554" s="15">
        <f t="shared" ref="H554:P554" si="303">H555+H561</f>
        <v>143</v>
      </c>
      <c r="I554" s="221">
        <f t="shared" si="303"/>
        <v>0</v>
      </c>
      <c r="J554" s="15">
        <f t="shared" si="303"/>
        <v>143</v>
      </c>
      <c r="K554" s="15">
        <f t="shared" si="303"/>
        <v>143</v>
      </c>
      <c r="L554" s="221">
        <f t="shared" si="303"/>
        <v>0</v>
      </c>
      <c r="M554" s="15">
        <f t="shared" si="303"/>
        <v>143</v>
      </c>
      <c r="N554" s="15">
        <f t="shared" si="303"/>
        <v>143</v>
      </c>
      <c r="O554" s="221">
        <f t="shared" si="303"/>
        <v>0</v>
      </c>
      <c r="P554" s="15">
        <f t="shared" si="303"/>
        <v>143</v>
      </c>
    </row>
    <row r="555" spans="2:16" ht="15.75" hidden="1" x14ac:dyDescent="0.25">
      <c r="B555" s="158" t="s">
        <v>667</v>
      </c>
      <c r="C555" s="19">
        <v>806</v>
      </c>
      <c r="D555" s="17" t="s">
        <v>48</v>
      </c>
      <c r="E555" s="17" t="s">
        <v>59</v>
      </c>
      <c r="F555" s="19"/>
      <c r="G555" s="19"/>
      <c r="H555" s="15">
        <f>H556</f>
        <v>0</v>
      </c>
      <c r="I555" s="221">
        <f t="shared" ref="I555:J557" si="304">I556</f>
        <v>0</v>
      </c>
      <c r="J555" s="15">
        <f t="shared" si="304"/>
        <v>0</v>
      </c>
      <c r="K555" s="15">
        <f t="shared" ref="K555:N557" si="305">K556</f>
        <v>0</v>
      </c>
      <c r="L555" s="221">
        <f t="shared" ref="L555:M557" si="306">L556</f>
        <v>0</v>
      </c>
      <c r="M555" s="15">
        <f t="shared" si="306"/>
        <v>0</v>
      </c>
      <c r="N555" s="15">
        <f t="shared" si="305"/>
        <v>0</v>
      </c>
      <c r="O555" s="221">
        <f t="shared" ref="O555:P557" si="307">O556</f>
        <v>0</v>
      </c>
      <c r="P555" s="15">
        <f t="shared" si="307"/>
        <v>0</v>
      </c>
    </row>
    <row r="556" spans="2:16" ht="45" hidden="1" x14ac:dyDescent="0.25">
      <c r="B556" s="156" t="s">
        <v>375</v>
      </c>
      <c r="C556" s="19">
        <v>806</v>
      </c>
      <c r="D556" s="24" t="s">
        <v>48</v>
      </c>
      <c r="E556" s="24" t="s">
        <v>59</v>
      </c>
      <c r="F556" s="88">
        <v>11</v>
      </c>
      <c r="G556" s="19"/>
      <c r="H556" s="36">
        <f>H557</f>
        <v>0</v>
      </c>
      <c r="I556" s="222">
        <f t="shared" si="304"/>
        <v>0</v>
      </c>
      <c r="J556" s="36">
        <f t="shared" si="304"/>
        <v>0</v>
      </c>
      <c r="K556" s="36">
        <f t="shared" si="305"/>
        <v>0</v>
      </c>
      <c r="L556" s="222">
        <f t="shared" si="306"/>
        <v>0</v>
      </c>
      <c r="M556" s="36">
        <f t="shared" si="306"/>
        <v>0</v>
      </c>
      <c r="N556" s="36">
        <f t="shared" si="305"/>
        <v>0</v>
      </c>
      <c r="O556" s="222">
        <f t="shared" si="307"/>
        <v>0</v>
      </c>
      <c r="P556" s="36">
        <f t="shared" si="307"/>
        <v>0</v>
      </c>
    </row>
    <row r="557" spans="2:16" ht="15.75" hidden="1" x14ac:dyDescent="0.25">
      <c r="B557" s="156" t="s">
        <v>496</v>
      </c>
      <c r="C557" s="19">
        <v>806</v>
      </c>
      <c r="D557" s="24" t="s">
        <v>48</v>
      </c>
      <c r="E557" s="24" t="s">
        <v>59</v>
      </c>
      <c r="F557" s="89" t="s">
        <v>644</v>
      </c>
      <c r="G557" s="21"/>
      <c r="H557" s="36">
        <f>H558</f>
        <v>0</v>
      </c>
      <c r="I557" s="222">
        <f t="shared" si="304"/>
        <v>0</v>
      </c>
      <c r="J557" s="36">
        <f t="shared" si="304"/>
        <v>0</v>
      </c>
      <c r="K557" s="36">
        <f t="shared" si="305"/>
        <v>0</v>
      </c>
      <c r="L557" s="222">
        <f t="shared" si="306"/>
        <v>0</v>
      </c>
      <c r="M557" s="36">
        <f t="shared" si="306"/>
        <v>0</v>
      </c>
      <c r="N557" s="36">
        <f t="shared" si="305"/>
        <v>0</v>
      </c>
      <c r="O557" s="222">
        <f t="shared" si="307"/>
        <v>0</v>
      </c>
      <c r="P557" s="36">
        <f t="shared" si="307"/>
        <v>0</v>
      </c>
    </row>
    <row r="558" spans="2:16" ht="56.25" hidden="1" customHeight="1" x14ac:dyDescent="0.25">
      <c r="B558" s="156" t="s">
        <v>645</v>
      </c>
      <c r="C558" s="19">
        <v>806</v>
      </c>
      <c r="D558" s="24" t="s">
        <v>48</v>
      </c>
      <c r="E558" s="24" t="s">
        <v>59</v>
      </c>
      <c r="F558" s="89" t="s">
        <v>646</v>
      </c>
      <c r="G558" s="21"/>
      <c r="H558" s="36">
        <f t="shared" ref="H558:P558" si="308">H560+H559</f>
        <v>0</v>
      </c>
      <c r="I558" s="222">
        <f t="shared" si="308"/>
        <v>0</v>
      </c>
      <c r="J558" s="36">
        <f t="shared" si="308"/>
        <v>0</v>
      </c>
      <c r="K558" s="36">
        <f t="shared" si="308"/>
        <v>0</v>
      </c>
      <c r="L558" s="222">
        <f t="shared" si="308"/>
        <v>0</v>
      </c>
      <c r="M558" s="36">
        <f t="shared" si="308"/>
        <v>0</v>
      </c>
      <c r="N558" s="36">
        <f t="shared" si="308"/>
        <v>0</v>
      </c>
      <c r="O558" s="222">
        <f t="shared" si="308"/>
        <v>0</v>
      </c>
      <c r="P558" s="36">
        <f t="shared" si="308"/>
        <v>0</v>
      </c>
    </row>
    <row r="559" spans="2:16" ht="68.25" hidden="1" customHeight="1" x14ac:dyDescent="0.25">
      <c r="B559" s="156" t="s">
        <v>668</v>
      </c>
      <c r="C559" s="19">
        <v>806</v>
      </c>
      <c r="D559" s="24" t="s">
        <v>48</v>
      </c>
      <c r="E559" s="24" t="s">
        <v>59</v>
      </c>
      <c r="F559" s="87" t="s">
        <v>648</v>
      </c>
      <c r="G559" s="21">
        <v>400</v>
      </c>
      <c r="H559" s="43"/>
      <c r="I559" s="213"/>
      <c r="J559" s="43"/>
      <c r="K559" s="43"/>
      <c r="L559" s="213"/>
      <c r="M559" s="43"/>
      <c r="N559" s="43"/>
      <c r="O559" s="213"/>
      <c r="P559" s="43"/>
    </row>
    <row r="560" spans="2:16" ht="99.75" hidden="1" customHeight="1" x14ac:dyDescent="0.25">
      <c r="B560" s="156" t="s">
        <v>668</v>
      </c>
      <c r="C560" s="19">
        <v>806</v>
      </c>
      <c r="D560" s="24" t="s">
        <v>48</v>
      </c>
      <c r="E560" s="24" t="s">
        <v>59</v>
      </c>
      <c r="F560" s="87" t="s">
        <v>650</v>
      </c>
      <c r="G560" s="21">
        <v>400</v>
      </c>
      <c r="H560" s="43"/>
      <c r="I560" s="213"/>
      <c r="J560" s="43"/>
      <c r="K560" s="43"/>
      <c r="L560" s="213"/>
      <c r="M560" s="43"/>
      <c r="N560" s="43"/>
      <c r="O560" s="213"/>
      <c r="P560" s="43"/>
    </row>
    <row r="561" spans="2:16" ht="29.25" x14ac:dyDescent="0.25">
      <c r="B561" s="158" t="s">
        <v>49</v>
      </c>
      <c r="C561" s="19">
        <v>806</v>
      </c>
      <c r="D561" s="19" t="s">
        <v>360</v>
      </c>
      <c r="E561" s="19" t="s">
        <v>12</v>
      </c>
      <c r="F561" s="19"/>
      <c r="G561" s="16"/>
      <c r="H561" s="8">
        <f>H562</f>
        <v>143</v>
      </c>
      <c r="I561" s="211">
        <f t="shared" ref="I561:J564" si="309">I562</f>
        <v>0</v>
      </c>
      <c r="J561" s="8">
        <f t="shared" si="309"/>
        <v>143</v>
      </c>
      <c r="K561" s="8">
        <f t="shared" ref="K561:N564" si="310">K562</f>
        <v>143</v>
      </c>
      <c r="L561" s="211">
        <f t="shared" ref="L561:M564" si="311">L562</f>
        <v>0</v>
      </c>
      <c r="M561" s="8">
        <f t="shared" si="311"/>
        <v>143</v>
      </c>
      <c r="N561" s="8">
        <f t="shared" si="310"/>
        <v>143</v>
      </c>
      <c r="O561" s="211">
        <f t="shared" ref="O561:P564" si="312">O562</f>
        <v>0</v>
      </c>
      <c r="P561" s="8">
        <f t="shared" si="312"/>
        <v>143</v>
      </c>
    </row>
    <row r="562" spans="2:16" ht="41.25" customHeight="1" x14ac:dyDescent="0.25">
      <c r="B562" s="156" t="s">
        <v>50</v>
      </c>
      <c r="C562" s="19">
        <v>806</v>
      </c>
      <c r="D562" s="61" t="s">
        <v>48</v>
      </c>
      <c r="E562" s="61" t="s">
        <v>15</v>
      </c>
      <c r="F562" s="89" t="s">
        <v>51</v>
      </c>
      <c r="G562" s="16"/>
      <c r="H562" s="9">
        <f>H563</f>
        <v>143</v>
      </c>
      <c r="I562" s="217">
        <f t="shared" si="309"/>
        <v>0</v>
      </c>
      <c r="J562" s="9">
        <f t="shared" si="309"/>
        <v>143</v>
      </c>
      <c r="K562" s="9">
        <f t="shared" si="310"/>
        <v>143</v>
      </c>
      <c r="L562" s="217">
        <f t="shared" si="311"/>
        <v>0</v>
      </c>
      <c r="M562" s="9">
        <f t="shared" si="311"/>
        <v>143</v>
      </c>
      <c r="N562" s="9">
        <f t="shared" si="310"/>
        <v>143</v>
      </c>
      <c r="O562" s="217">
        <f t="shared" si="312"/>
        <v>0</v>
      </c>
      <c r="P562" s="9">
        <f t="shared" si="312"/>
        <v>143</v>
      </c>
    </row>
    <row r="563" spans="2:16" ht="40.5" customHeight="1" x14ac:dyDescent="0.25">
      <c r="B563" s="156" t="s">
        <v>205</v>
      </c>
      <c r="C563" s="19">
        <v>806</v>
      </c>
      <c r="D563" s="61" t="s">
        <v>48</v>
      </c>
      <c r="E563" s="61" t="s">
        <v>15</v>
      </c>
      <c r="F563" s="89" t="s">
        <v>53</v>
      </c>
      <c r="G563" s="16"/>
      <c r="H563" s="9">
        <f>H564</f>
        <v>143</v>
      </c>
      <c r="I563" s="217">
        <f t="shared" si="309"/>
        <v>0</v>
      </c>
      <c r="J563" s="9">
        <f t="shared" si="309"/>
        <v>143</v>
      </c>
      <c r="K563" s="9">
        <f t="shared" si="310"/>
        <v>143</v>
      </c>
      <c r="L563" s="217">
        <f t="shared" si="311"/>
        <v>0</v>
      </c>
      <c r="M563" s="9">
        <f t="shared" si="311"/>
        <v>143</v>
      </c>
      <c r="N563" s="9">
        <f t="shared" si="310"/>
        <v>143</v>
      </c>
      <c r="O563" s="217">
        <f t="shared" si="312"/>
        <v>0</v>
      </c>
      <c r="P563" s="9">
        <f t="shared" si="312"/>
        <v>143</v>
      </c>
    </row>
    <row r="564" spans="2:16" ht="41.25" customHeight="1" x14ac:dyDescent="0.25">
      <c r="B564" s="156" t="s">
        <v>54</v>
      </c>
      <c r="C564" s="19">
        <v>806</v>
      </c>
      <c r="D564" s="61" t="s">
        <v>48</v>
      </c>
      <c r="E564" s="61" t="s">
        <v>15</v>
      </c>
      <c r="F564" s="93" t="s">
        <v>55</v>
      </c>
      <c r="G564" s="58"/>
      <c r="H564" s="9">
        <f>H565</f>
        <v>143</v>
      </c>
      <c r="I564" s="217">
        <f t="shared" si="309"/>
        <v>0</v>
      </c>
      <c r="J564" s="9">
        <f t="shared" si="309"/>
        <v>143</v>
      </c>
      <c r="K564" s="9">
        <f t="shared" si="310"/>
        <v>143</v>
      </c>
      <c r="L564" s="217">
        <f t="shared" si="311"/>
        <v>0</v>
      </c>
      <c r="M564" s="9">
        <f t="shared" si="311"/>
        <v>143</v>
      </c>
      <c r="N564" s="9">
        <f t="shared" si="310"/>
        <v>143</v>
      </c>
      <c r="O564" s="217">
        <f t="shared" si="312"/>
        <v>0</v>
      </c>
      <c r="P564" s="9">
        <f t="shared" si="312"/>
        <v>143</v>
      </c>
    </row>
    <row r="565" spans="2:16" ht="94.5" customHeight="1" x14ac:dyDescent="0.25">
      <c r="B565" s="156" t="s">
        <v>2318</v>
      </c>
      <c r="C565" s="19">
        <v>806</v>
      </c>
      <c r="D565" s="61" t="s">
        <v>48</v>
      </c>
      <c r="E565" s="61" t="s">
        <v>15</v>
      </c>
      <c r="F565" s="93" t="s">
        <v>56</v>
      </c>
      <c r="G565" s="59" t="s">
        <v>20</v>
      </c>
      <c r="H565" s="43">
        <v>143</v>
      </c>
      <c r="I565" s="213"/>
      <c r="J565" s="43">
        <f t="shared" ref="J565:J577" si="313">H565+I565</f>
        <v>143</v>
      </c>
      <c r="K565" s="43">
        <v>143</v>
      </c>
      <c r="L565" s="213"/>
      <c r="M565" s="43">
        <f t="shared" ref="M565:M577" si="314">K565+L565</f>
        <v>143</v>
      </c>
      <c r="N565" s="43">
        <v>143</v>
      </c>
      <c r="O565" s="213"/>
      <c r="P565" s="43">
        <f t="shared" ref="P565:P577" si="315">N565+O565</f>
        <v>143</v>
      </c>
    </row>
    <row r="566" spans="2:16" ht="21" hidden="1" customHeight="1" x14ac:dyDescent="0.25">
      <c r="B566" s="158" t="s">
        <v>669</v>
      </c>
      <c r="C566" s="19">
        <v>806</v>
      </c>
      <c r="D566" s="34" t="s">
        <v>269</v>
      </c>
      <c r="E566" s="33"/>
      <c r="F566" s="60"/>
      <c r="G566" s="58"/>
      <c r="H566" s="44">
        <f t="shared" ref="H566:I570" si="316">H567</f>
        <v>0</v>
      </c>
      <c r="I566" s="216">
        <f t="shared" si="316"/>
        <v>0</v>
      </c>
      <c r="J566" s="44">
        <f t="shared" si="313"/>
        <v>0</v>
      </c>
      <c r="K566" s="44">
        <f t="shared" ref="K566:N570" si="317">K567</f>
        <v>0</v>
      </c>
      <c r="L566" s="216">
        <f>L567</f>
        <v>0</v>
      </c>
      <c r="M566" s="44">
        <f t="shared" si="314"/>
        <v>0</v>
      </c>
      <c r="N566" s="44">
        <f t="shared" si="317"/>
        <v>0</v>
      </c>
      <c r="O566" s="216">
        <f>O567</f>
        <v>0</v>
      </c>
      <c r="P566" s="44">
        <f t="shared" si="315"/>
        <v>0</v>
      </c>
    </row>
    <row r="567" spans="2:16" ht="31.5" hidden="1" customHeight="1" x14ac:dyDescent="0.25">
      <c r="B567" s="158" t="s">
        <v>670</v>
      </c>
      <c r="C567" s="19">
        <v>806</v>
      </c>
      <c r="D567" s="34" t="s">
        <v>269</v>
      </c>
      <c r="E567" s="34" t="s">
        <v>63</v>
      </c>
      <c r="F567" s="60"/>
      <c r="G567" s="58"/>
      <c r="H567" s="44">
        <f t="shared" si="316"/>
        <v>0</v>
      </c>
      <c r="I567" s="216">
        <f t="shared" si="316"/>
        <v>0</v>
      </c>
      <c r="J567" s="44">
        <f t="shared" si="313"/>
        <v>0</v>
      </c>
      <c r="K567" s="44">
        <f t="shared" si="317"/>
        <v>0</v>
      </c>
      <c r="L567" s="216">
        <f>L568</f>
        <v>0</v>
      </c>
      <c r="M567" s="44">
        <f t="shared" si="314"/>
        <v>0</v>
      </c>
      <c r="N567" s="44">
        <f t="shared" si="317"/>
        <v>0</v>
      </c>
      <c r="O567" s="216">
        <f>O568</f>
        <v>0</v>
      </c>
      <c r="P567" s="44">
        <f t="shared" si="315"/>
        <v>0</v>
      </c>
    </row>
    <row r="568" spans="2:16" ht="45.75" hidden="1" customHeight="1" x14ac:dyDescent="0.25">
      <c r="B568" s="156" t="s">
        <v>375</v>
      </c>
      <c r="C568" s="19">
        <v>806</v>
      </c>
      <c r="D568" s="61" t="s">
        <v>269</v>
      </c>
      <c r="E568" s="61" t="s">
        <v>63</v>
      </c>
      <c r="F568" s="88">
        <v>11</v>
      </c>
      <c r="G568" s="58"/>
      <c r="H568" s="43">
        <f t="shared" si="316"/>
        <v>0</v>
      </c>
      <c r="I568" s="213">
        <f t="shared" si="316"/>
        <v>0</v>
      </c>
      <c r="J568" s="43">
        <f t="shared" si="313"/>
        <v>0</v>
      </c>
      <c r="K568" s="43">
        <f t="shared" si="317"/>
        <v>0</v>
      </c>
      <c r="L568" s="213">
        <f>L569</f>
        <v>0</v>
      </c>
      <c r="M568" s="43">
        <f t="shared" si="314"/>
        <v>0</v>
      </c>
      <c r="N568" s="43">
        <f t="shared" si="317"/>
        <v>0</v>
      </c>
      <c r="O568" s="213">
        <f>O569</f>
        <v>0</v>
      </c>
      <c r="P568" s="43">
        <f t="shared" si="315"/>
        <v>0</v>
      </c>
    </row>
    <row r="569" spans="2:16" ht="30" hidden="1" customHeight="1" x14ac:dyDescent="0.25">
      <c r="B569" s="156" t="s">
        <v>496</v>
      </c>
      <c r="C569" s="19">
        <v>806</v>
      </c>
      <c r="D569" s="61" t="s">
        <v>269</v>
      </c>
      <c r="E569" s="61" t="s">
        <v>63</v>
      </c>
      <c r="F569" s="89" t="s">
        <v>644</v>
      </c>
      <c r="G569" s="58"/>
      <c r="H569" s="43">
        <f t="shared" si="316"/>
        <v>0</v>
      </c>
      <c r="I569" s="213">
        <f t="shared" si="316"/>
        <v>0</v>
      </c>
      <c r="J569" s="43">
        <f t="shared" si="313"/>
        <v>0</v>
      </c>
      <c r="K569" s="43">
        <f t="shared" si="317"/>
        <v>0</v>
      </c>
      <c r="L569" s="213">
        <f>L570</f>
        <v>0</v>
      </c>
      <c r="M569" s="43">
        <f t="shared" si="314"/>
        <v>0</v>
      </c>
      <c r="N569" s="43">
        <f t="shared" si="317"/>
        <v>0</v>
      </c>
      <c r="O569" s="213">
        <f>O570</f>
        <v>0</v>
      </c>
      <c r="P569" s="43">
        <f t="shared" si="315"/>
        <v>0</v>
      </c>
    </row>
    <row r="570" spans="2:16" ht="54" hidden="1" customHeight="1" x14ac:dyDescent="0.25">
      <c r="B570" s="156" t="s">
        <v>645</v>
      </c>
      <c r="C570" s="19">
        <v>806</v>
      </c>
      <c r="D570" s="61" t="s">
        <v>269</v>
      </c>
      <c r="E570" s="61" t="s">
        <v>63</v>
      </c>
      <c r="F570" s="89" t="s">
        <v>646</v>
      </c>
      <c r="G570" s="58"/>
      <c r="H570" s="43">
        <f t="shared" si="316"/>
        <v>0</v>
      </c>
      <c r="I570" s="213">
        <f t="shared" si="316"/>
        <v>0</v>
      </c>
      <c r="J570" s="43">
        <f t="shared" si="313"/>
        <v>0</v>
      </c>
      <c r="K570" s="43">
        <f t="shared" si="317"/>
        <v>0</v>
      </c>
      <c r="L570" s="213">
        <f>L571</f>
        <v>0</v>
      </c>
      <c r="M570" s="43">
        <f t="shared" si="314"/>
        <v>0</v>
      </c>
      <c r="N570" s="43">
        <f t="shared" si="317"/>
        <v>0</v>
      </c>
      <c r="O570" s="213">
        <f>O571</f>
        <v>0</v>
      </c>
      <c r="P570" s="43">
        <f t="shared" si="315"/>
        <v>0</v>
      </c>
    </row>
    <row r="571" spans="2:16" ht="67.5" hidden="1" customHeight="1" x14ac:dyDescent="0.25">
      <c r="B571" s="156" t="s">
        <v>649</v>
      </c>
      <c r="C571" s="19">
        <v>806</v>
      </c>
      <c r="D571" s="34" t="s">
        <v>269</v>
      </c>
      <c r="E571" s="61" t="s">
        <v>63</v>
      </c>
      <c r="F571" s="93" t="s">
        <v>650</v>
      </c>
      <c r="G571" s="58">
        <v>500</v>
      </c>
      <c r="H571" s="43"/>
      <c r="I571" s="213"/>
      <c r="J571" s="43">
        <f t="shared" si="313"/>
        <v>0</v>
      </c>
      <c r="K571" s="43"/>
      <c r="L571" s="213"/>
      <c r="M571" s="43">
        <f t="shared" si="314"/>
        <v>0</v>
      </c>
      <c r="N571" s="43"/>
      <c r="O571" s="213"/>
      <c r="P571" s="43">
        <f t="shared" si="315"/>
        <v>0</v>
      </c>
    </row>
    <row r="572" spans="2:16" ht="15.75" hidden="1" x14ac:dyDescent="0.25">
      <c r="B572" s="158" t="s">
        <v>671</v>
      </c>
      <c r="C572" s="19">
        <v>806</v>
      </c>
      <c r="D572" s="34" t="s">
        <v>101</v>
      </c>
      <c r="E572" s="33"/>
      <c r="F572" s="60"/>
      <c r="G572" s="58"/>
      <c r="H572" s="44">
        <f t="shared" ref="H572:I576" si="318">H573</f>
        <v>0</v>
      </c>
      <c r="I572" s="216">
        <f t="shared" si="318"/>
        <v>0</v>
      </c>
      <c r="J572" s="44">
        <f t="shared" si="313"/>
        <v>0</v>
      </c>
      <c r="K572" s="44">
        <f t="shared" ref="K572:N576" si="319">K573</f>
        <v>0</v>
      </c>
      <c r="L572" s="216">
        <f>L573</f>
        <v>0</v>
      </c>
      <c r="M572" s="44">
        <f t="shared" si="314"/>
        <v>0</v>
      </c>
      <c r="N572" s="44">
        <f t="shared" si="319"/>
        <v>0</v>
      </c>
      <c r="O572" s="216">
        <f>O573</f>
        <v>0</v>
      </c>
      <c r="P572" s="44">
        <f t="shared" si="315"/>
        <v>0</v>
      </c>
    </row>
    <row r="573" spans="2:16" ht="15.75" hidden="1" x14ac:dyDescent="0.25">
      <c r="B573" s="158" t="s">
        <v>672</v>
      </c>
      <c r="C573" s="19">
        <v>806</v>
      </c>
      <c r="D573" s="34" t="s">
        <v>101</v>
      </c>
      <c r="E573" s="34" t="s">
        <v>14</v>
      </c>
      <c r="F573" s="60"/>
      <c r="G573" s="58"/>
      <c r="H573" s="44">
        <f t="shared" si="318"/>
        <v>0</v>
      </c>
      <c r="I573" s="216">
        <f t="shared" si="318"/>
        <v>0</v>
      </c>
      <c r="J573" s="44">
        <f t="shared" si="313"/>
        <v>0</v>
      </c>
      <c r="K573" s="44">
        <f t="shared" si="319"/>
        <v>0</v>
      </c>
      <c r="L573" s="216">
        <f>L574</f>
        <v>0</v>
      </c>
      <c r="M573" s="44">
        <f t="shared" si="314"/>
        <v>0</v>
      </c>
      <c r="N573" s="44">
        <f t="shared" si="319"/>
        <v>0</v>
      </c>
      <c r="O573" s="216">
        <f>O574</f>
        <v>0</v>
      </c>
      <c r="P573" s="44">
        <f t="shared" si="315"/>
        <v>0</v>
      </c>
    </row>
    <row r="574" spans="2:16" ht="45" hidden="1" x14ac:dyDescent="0.25">
      <c r="B574" s="156" t="s">
        <v>375</v>
      </c>
      <c r="C574" s="19">
        <v>806</v>
      </c>
      <c r="D574" s="61" t="s">
        <v>101</v>
      </c>
      <c r="E574" s="61" t="s">
        <v>14</v>
      </c>
      <c r="F574" s="93" t="s">
        <v>653</v>
      </c>
      <c r="G574" s="58"/>
      <c r="H574" s="43">
        <f t="shared" si="318"/>
        <v>0</v>
      </c>
      <c r="I574" s="213">
        <f t="shared" si="318"/>
        <v>0</v>
      </c>
      <c r="J574" s="43">
        <f t="shared" si="313"/>
        <v>0</v>
      </c>
      <c r="K574" s="43">
        <f t="shared" si="319"/>
        <v>0</v>
      </c>
      <c r="L574" s="213">
        <f>L575</f>
        <v>0</v>
      </c>
      <c r="M574" s="43">
        <f t="shared" si="314"/>
        <v>0</v>
      </c>
      <c r="N574" s="43">
        <f t="shared" si="319"/>
        <v>0</v>
      </c>
      <c r="O574" s="213">
        <f>O575</f>
        <v>0</v>
      </c>
      <c r="P574" s="43">
        <f t="shared" si="315"/>
        <v>0</v>
      </c>
    </row>
    <row r="575" spans="2:16" ht="28.5" hidden="1" customHeight="1" x14ac:dyDescent="0.25">
      <c r="B575" s="156" t="s">
        <v>496</v>
      </c>
      <c r="C575" s="19">
        <v>806</v>
      </c>
      <c r="D575" s="61" t="s">
        <v>101</v>
      </c>
      <c r="E575" s="61" t="s">
        <v>14</v>
      </c>
      <c r="F575" s="93" t="s">
        <v>644</v>
      </c>
      <c r="G575" s="58"/>
      <c r="H575" s="43">
        <f t="shared" si="318"/>
        <v>0</v>
      </c>
      <c r="I575" s="213">
        <f t="shared" si="318"/>
        <v>0</v>
      </c>
      <c r="J575" s="43">
        <f t="shared" si="313"/>
        <v>0</v>
      </c>
      <c r="K575" s="43">
        <f t="shared" si="319"/>
        <v>0</v>
      </c>
      <c r="L575" s="213">
        <f>L576</f>
        <v>0</v>
      </c>
      <c r="M575" s="43">
        <f t="shared" si="314"/>
        <v>0</v>
      </c>
      <c r="N575" s="43">
        <f t="shared" si="319"/>
        <v>0</v>
      </c>
      <c r="O575" s="213">
        <f>O576</f>
        <v>0</v>
      </c>
      <c r="P575" s="43">
        <f t="shared" si="315"/>
        <v>0</v>
      </c>
    </row>
    <row r="576" spans="2:16" ht="45" hidden="1" x14ac:dyDescent="0.25">
      <c r="B576" s="156" t="s">
        <v>645</v>
      </c>
      <c r="C576" s="19">
        <v>806</v>
      </c>
      <c r="D576" s="61" t="s">
        <v>101</v>
      </c>
      <c r="E576" s="22" t="s">
        <v>257</v>
      </c>
      <c r="F576" s="89" t="s">
        <v>646</v>
      </c>
      <c r="G576" s="58"/>
      <c r="H576" s="43">
        <f t="shared" si="318"/>
        <v>0</v>
      </c>
      <c r="I576" s="213">
        <f t="shared" si="318"/>
        <v>0</v>
      </c>
      <c r="J576" s="43">
        <f t="shared" si="313"/>
        <v>0</v>
      </c>
      <c r="K576" s="43">
        <f t="shared" si="319"/>
        <v>0</v>
      </c>
      <c r="L576" s="213">
        <f>L577</f>
        <v>0</v>
      </c>
      <c r="M576" s="43">
        <f t="shared" si="314"/>
        <v>0</v>
      </c>
      <c r="N576" s="43">
        <f t="shared" si="319"/>
        <v>0</v>
      </c>
      <c r="O576" s="213">
        <f>O577</f>
        <v>0</v>
      </c>
      <c r="P576" s="43">
        <f t="shared" si="315"/>
        <v>0</v>
      </c>
    </row>
    <row r="577" spans="2:16" ht="72.75" hidden="1" customHeight="1" x14ac:dyDescent="0.25">
      <c r="B577" s="156" t="s">
        <v>673</v>
      </c>
      <c r="C577" s="19">
        <v>806</v>
      </c>
      <c r="D577" s="61" t="s">
        <v>101</v>
      </c>
      <c r="E577" s="22" t="s">
        <v>257</v>
      </c>
      <c r="F577" s="93" t="s">
        <v>650</v>
      </c>
      <c r="G577" s="58">
        <v>400</v>
      </c>
      <c r="H577" s="43"/>
      <c r="I577" s="213"/>
      <c r="J577" s="43">
        <f t="shared" si="313"/>
        <v>0</v>
      </c>
      <c r="K577" s="43"/>
      <c r="L577" s="213"/>
      <c r="M577" s="43">
        <f t="shared" si="314"/>
        <v>0</v>
      </c>
      <c r="N577" s="43"/>
      <c r="O577" s="213"/>
      <c r="P577" s="43">
        <f t="shared" si="315"/>
        <v>0</v>
      </c>
    </row>
    <row r="578" spans="2:16" ht="15.75" hidden="1" x14ac:dyDescent="0.25">
      <c r="B578" s="156"/>
      <c r="C578" s="19">
        <v>806</v>
      </c>
      <c r="D578" s="61" t="s">
        <v>101</v>
      </c>
      <c r="E578" s="22" t="s">
        <v>257</v>
      </c>
      <c r="F578" s="60"/>
      <c r="G578" s="58"/>
      <c r="H578" s="43"/>
      <c r="I578" s="213"/>
      <c r="J578" s="43"/>
      <c r="K578" s="43"/>
      <c r="L578" s="213"/>
      <c r="M578" s="43"/>
      <c r="N578" s="43"/>
      <c r="O578" s="213"/>
      <c r="P578" s="43"/>
    </row>
    <row r="579" spans="2:16" ht="15.75" hidden="1" x14ac:dyDescent="0.25">
      <c r="B579" s="156"/>
      <c r="C579" s="19">
        <v>806</v>
      </c>
      <c r="D579" s="61" t="s">
        <v>101</v>
      </c>
      <c r="E579" s="22" t="s">
        <v>257</v>
      </c>
      <c r="F579" s="60"/>
      <c r="G579" s="58"/>
      <c r="H579" s="43"/>
      <c r="I579" s="213"/>
      <c r="J579" s="43"/>
      <c r="K579" s="43"/>
      <c r="L579" s="213"/>
      <c r="M579" s="43"/>
      <c r="N579" s="43"/>
      <c r="O579" s="213"/>
      <c r="P579" s="43"/>
    </row>
    <row r="580" spans="2:16" ht="15.75" x14ac:dyDescent="0.25">
      <c r="B580" s="158" t="s">
        <v>208</v>
      </c>
      <c r="C580" s="17" t="s">
        <v>362</v>
      </c>
      <c r="D580" s="19">
        <v>10</v>
      </c>
      <c r="E580" s="19"/>
      <c r="F580" s="32"/>
      <c r="G580" s="23"/>
      <c r="H580" s="8">
        <f>H581</f>
        <v>36573</v>
      </c>
      <c r="I580" s="211">
        <f t="shared" ref="I580:J583" si="320">I581</f>
        <v>0</v>
      </c>
      <c r="J580" s="8">
        <f t="shared" si="320"/>
        <v>36573</v>
      </c>
      <c r="K580" s="8">
        <f t="shared" ref="K580:N583" si="321">K581</f>
        <v>58665</v>
      </c>
      <c r="L580" s="211">
        <f t="shared" ref="L580:M583" si="322">L581</f>
        <v>0</v>
      </c>
      <c r="M580" s="8">
        <f t="shared" si="322"/>
        <v>58665</v>
      </c>
      <c r="N580" s="8">
        <f t="shared" si="321"/>
        <v>67219</v>
      </c>
      <c r="O580" s="211">
        <f t="shared" ref="O580:P583" si="323">O581</f>
        <v>0</v>
      </c>
      <c r="P580" s="8">
        <f t="shared" si="323"/>
        <v>67219</v>
      </c>
    </row>
    <row r="581" spans="2:16" ht="15.75" x14ac:dyDescent="0.25">
      <c r="B581" s="158" t="s">
        <v>209</v>
      </c>
      <c r="C581" s="17" t="s">
        <v>362</v>
      </c>
      <c r="D581" s="19">
        <v>10</v>
      </c>
      <c r="E581" s="20" t="s">
        <v>99</v>
      </c>
      <c r="F581" s="32"/>
      <c r="G581" s="23"/>
      <c r="H581" s="8">
        <f>H582</f>
        <v>36573</v>
      </c>
      <c r="I581" s="211">
        <f t="shared" si="320"/>
        <v>0</v>
      </c>
      <c r="J581" s="8">
        <f t="shared" si="320"/>
        <v>36573</v>
      </c>
      <c r="K581" s="8">
        <f t="shared" si="321"/>
        <v>58665</v>
      </c>
      <c r="L581" s="211">
        <f t="shared" si="322"/>
        <v>0</v>
      </c>
      <c r="M581" s="8">
        <f t="shared" si="322"/>
        <v>58665</v>
      </c>
      <c r="N581" s="8">
        <f t="shared" si="321"/>
        <v>67219</v>
      </c>
      <c r="O581" s="211">
        <f t="shared" si="323"/>
        <v>0</v>
      </c>
      <c r="P581" s="8">
        <f t="shared" si="323"/>
        <v>67219</v>
      </c>
    </row>
    <row r="582" spans="2:16" ht="44.25" customHeight="1" x14ac:dyDescent="0.25">
      <c r="B582" s="156" t="s">
        <v>375</v>
      </c>
      <c r="C582" s="17" t="s">
        <v>362</v>
      </c>
      <c r="D582" s="24" t="s">
        <v>130</v>
      </c>
      <c r="E582" s="24" t="s">
        <v>27</v>
      </c>
      <c r="F582" s="94">
        <v>11</v>
      </c>
      <c r="G582" s="23"/>
      <c r="H582" s="9">
        <f>H583</f>
        <v>36573</v>
      </c>
      <c r="I582" s="217">
        <f t="shared" si="320"/>
        <v>0</v>
      </c>
      <c r="J582" s="9">
        <f t="shared" si="320"/>
        <v>36573</v>
      </c>
      <c r="K582" s="9">
        <f t="shared" si="321"/>
        <v>58665</v>
      </c>
      <c r="L582" s="217">
        <f t="shared" si="322"/>
        <v>0</v>
      </c>
      <c r="M582" s="9">
        <f t="shared" si="322"/>
        <v>58665</v>
      </c>
      <c r="N582" s="9">
        <f t="shared" si="321"/>
        <v>67219</v>
      </c>
      <c r="O582" s="217">
        <f t="shared" si="323"/>
        <v>0</v>
      </c>
      <c r="P582" s="9">
        <f t="shared" si="323"/>
        <v>67219</v>
      </c>
    </row>
    <row r="583" spans="2:16" ht="27" customHeight="1" x14ac:dyDescent="0.25">
      <c r="B583" s="156" t="s">
        <v>496</v>
      </c>
      <c r="C583" s="17" t="s">
        <v>362</v>
      </c>
      <c r="D583" s="24" t="s">
        <v>130</v>
      </c>
      <c r="E583" s="24" t="s">
        <v>27</v>
      </c>
      <c r="F583" s="95" t="s">
        <v>644</v>
      </c>
      <c r="G583" s="23"/>
      <c r="H583" s="9">
        <f>H584</f>
        <v>36573</v>
      </c>
      <c r="I583" s="217">
        <f t="shared" si="320"/>
        <v>0</v>
      </c>
      <c r="J583" s="9">
        <f t="shared" si="320"/>
        <v>36573</v>
      </c>
      <c r="K583" s="9">
        <f t="shared" si="321"/>
        <v>58665</v>
      </c>
      <c r="L583" s="217">
        <f t="shared" si="322"/>
        <v>0</v>
      </c>
      <c r="M583" s="9">
        <f t="shared" si="322"/>
        <v>58665</v>
      </c>
      <c r="N583" s="9">
        <f t="shared" si="321"/>
        <v>67219</v>
      </c>
      <c r="O583" s="217">
        <f t="shared" si="323"/>
        <v>0</v>
      </c>
      <c r="P583" s="9">
        <f t="shared" si="323"/>
        <v>67219</v>
      </c>
    </row>
    <row r="584" spans="2:16" ht="30.75" customHeight="1" x14ac:dyDescent="0.25">
      <c r="B584" s="156" t="s">
        <v>2207</v>
      </c>
      <c r="C584" s="19">
        <v>806</v>
      </c>
      <c r="D584" s="24" t="s">
        <v>130</v>
      </c>
      <c r="E584" s="24" t="s">
        <v>27</v>
      </c>
      <c r="F584" s="95" t="s">
        <v>646</v>
      </c>
      <c r="G584" s="23"/>
      <c r="H584" s="9">
        <f t="shared" ref="H584:P584" si="324">H586+H585</f>
        <v>36573</v>
      </c>
      <c r="I584" s="217">
        <f t="shared" si="324"/>
        <v>0</v>
      </c>
      <c r="J584" s="9">
        <f t="shared" si="324"/>
        <v>36573</v>
      </c>
      <c r="K584" s="9">
        <f t="shared" si="324"/>
        <v>58665</v>
      </c>
      <c r="L584" s="217">
        <f t="shared" si="324"/>
        <v>0</v>
      </c>
      <c r="M584" s="9">
        <f t="shared" si="324"/>
        <v>58665</v>
      </c>
      <c r="N584" s="9">
        <f t="shared" si="324"/>
        <v>67219</v>
      </c>
      <c r="O584" s="217">
        <f t="shared" si="324"/>
        <v>0</v>
      </c>
      <c r="P584" s="9">
        <f t="shared" si="324"/>
        <v>67219</v>
      </c>
    </row>
    <row r="585" spans="2:16" ht="72.75" hidden="1" customHeight="1" x14ac:dyDescent="0.25">
      <c r="B585" s="156" t="s">
        <v>674</v>
      </c>
      <c r="C585" s="19">
        <v>806</v>
      </c>
      <c r="D585" s="24" t="s">
        <v>130</v>
      </c>
      <c r="E585" s="24" t="s">
        <v>27</v>
      </c>
      <c r="F585" s="95" t="s">
        <v>648</v>
      </c>
      <c r="G585" s="23">
        <v>300</v>
      </c>
      <c r="H585" s="43"/>
      <c r="I585" s="213"/>
      <c r="J585" s="43"/>
      <c r="K585" s="43"/>
      <c r="L585" s="213"/>
      <c r="M585" s="43"/>
      <c r="N585" s="43"/>
      <c r="O585" s="213"/>
      <c r="P585" s="43"/>
    </row>
    <row r="586" spans="2:16" ht="42" customHeight="1" x14ac:dyDescent="0.25">
      <c r="B586" s="156" t="s">
        <v>2132</v>
      </c>
      <c r="C586" s="19">
        <v>806</v>
      </c>
      <c r="D586" s="24" t="s">
        <v>130</v>
      </c>
      <c r="E586" s="24" t="s">
        <v>27</v>
      </c>
      <c r="F586" s="95" t="s">
        <v>2131</v>
      </c>
      <c r="G586" s="23">
        <v>300</v>
      </c>
      <c r="H586" s="43">
        <v>36573</v>
      </c>
      <c r="I586" s="213"/>
      <c r="J586" s="43">
        <f>H586+I586</f>
        <v>36573</v>
      </c>
      <c r="K586" s="43">
        <v>58665</v>
      </c>
      <c r="L586" s="213"/>
      <c r="M586" s="43">
        <f>K586+L586</f>
        <v>58665</v>
      </c>
      <c r="N586" s="43">
        <v>67219</v>
      </c>
      <c r="O586" s="213"/>
      <c r="P586" s="43">
        <f>N586+O586</f>
        <v>67219</v>
      </c>
    </row>
    <row r="587" spans="2:16" ht="15.75" x14ac:dyDescent="0.25">
      <c r="B587" s="158" t="s">
        <v>675</v>
      </c>
      <c r="C587" s="19">
        <v>806</v>
      </c>
      <c r="D587" s="19">
        <v>11</v>
      </c>
      <c r="E587" s="19"/>
      <c r="F587" s="94"/>
      <c r="G587" s="23"/>
      <c r="H587" s="8">
        <f>H588</f>
        <v>1930</v>
      </c>
      <c r="I587" s="211">
        <f t="shared" ref="I587:J590" si="325">I588</f>
        <v>0</v>
      </c>
      <c r="J587" s="8">
        <f t="shared" si="325"/>
        <v>1930</v>
      </c>
      <c r="K587" s="8">
        <f t="shared" ref="K587:N590" si="326">K588</f>
        <v>1913</v>
      </c>
      <c r="L587" s="211">
        <f t="shared" ref="L587:M590" si="327">L588</f>
        <v>0</v>
      </c>
      <c r="M587" s="8">
        <f t="shared" si="327"/>
        <v>1913</v>
      </c>
      <c r="N587" s="8">
        <f t="shared" si="326"/>
        <v>1961</v>
      </c>
      <c r="O587" s="211">
        <f t="shared" ref="O587:P590" si="328">O588</f>
        <v>0</v>
      </c>
      <c r="P587" s="8">
        <f t="shared" si="328"/>
        <v>1961</v>
      </c>
    </row>
    <row r="588" spans="2:16" ht="18.75" customHeight="1" x14ac:dyDescent="0.25">
      <c r="B588" s="158" t="s">
        <v>676</v>
      </c>
      <c r="C588" s="19">
        <v>806</v>
      </c>
      <c r="D588" s="19">
        <v>11</v>
      </c>
      <c r="E588" s="20" t="s">
        <v>249</v>
      </c>
      <c r="F588" s="94"/>
      <c r="G588" s="23"/>
      <c r="H588" s="8">
        <f>H589</f>
        <v>1930</v>
      </c>
      <c r="I588" s="211">
        <f t="shared" si="325"/>
        <v>0</v>
      </c>
      <c r="J588" s="8">
        <f t="shared" si="325"/>
        <v>1930</v>
      </c>
      <c r="K588" s="8">
        <f t="shared" si="326"/>
        <v>1913</v>
      </c>
      <c r="L588" s="211">
        <f t="shared" si="327"/>
        <v>0</v>
      </c>
      <c r="M588" s="8">
        <f t="shared" si="327"/>
        <v>1913</v>
      </c>
      <c r="N588" s="8">
        <f t="shared" si="326"/>
        <v>1961</v>
      </c>
      <c r="O588" s="211">
        <f t="shared" si="328"/>
        <v>0</v>
      </c>
      <c r="P588" s="8">
        <f t="shared" si="328"/>
        <v>1961</v>
      </c>
    </row>
    <row r="589" spans="2:16" ht="43.5" customHeight="1" x14ac:dyDescent="0.25">
      <c r="B589" s="156" t="s">
        <v>375</v>
      </c>
      <c r="C589" s="19">
        <v>806</v>
      </c>
      <c r="D589" s="21">
        <v>11</v>
      </c>
      <c r="E589" s="22" t="s">
        <v>249</v>
      </c>
      <c r="F589" s="94">
        <v>11</v>
      </c>
      <c r="G589" s="23"/>
      <c r="H589" s="9">
        <f>H590</f>
        <v>1930</v>
      </c>
      <c r="I589" s="217">
        <f t="shared" si="325"/>
        <v>0</v>
      </c>
      <c r="J589" s="9">
        <f t="shared" si="325"/>
        <v>1930</v>
      </c>
      <c r="K589" s="9">
        <f t="shared" si="326"/>
        <v>1913</v>
      </c>
      <c r="L589" s="217">
        <f t="shared" si="327"/>
        <v>0</v>
      </c>
      <c r="M589" s="9">
        <f t="shared" si="327"/>
        <v>1913</v>
      </c>
      <c r="N589" s="9">
        <f t="shared" si="326"/>
        <v>1961</v>
      </c>
      <c r="O589" s="217">
        <f t="shared" si="328"/>
        <v>0</v>
      </c>
      <c r="P589" s="9">
        <f t="shared" si="328"/>
        <v>1961</v>
      </c>
    </row>
    <row r="590" spans="2:16" ht="36" customHeight="1" x14ac:dyDescent="0.25">
      <c r="B590" s="156" t="s">
        <v>2207</v>
      </c>
      <c r="C590" s="19">
        <v>806</v>
      </c>
      <c r="D590" s="21">
        <v>11</v>
      </c>
      <c r="E590" s="22" t="s">
        <v>249</v>
      </c>
      <c r="F590" s="95" t="s">
        <v>644</v>
      </c>
      <c r="G590" s="23"/>
      <c r="H590" s="9">
        <f>H591</f>
        <v>1930</v>
      </c>
      <c r="I590" s="217">
        <f t="shared" si="325"/>
        <v>0</v>
      </c>
      <c r="J590" s="9">
        <f t="shared" si="325"/>
        <v>1930</v>
      </c>
      <c r="K590" s="9">
        <f t="shared" si="326"/>
        <v>1913</v>
      </c>
      <c r="L590" s="217">
        <f t="shared" si="327"/>
        <v>0</v>
      </c>
      <c r="M590" s="9">
        <f t="shared" si="327"/>
        <v>1913</v>
      </c>
      <c r="N590" s="9">
        <f t="shared" si="326"/>
        <v>1961</v>
      </c>
      <c r="O590" s="217">
        <f t="shared" si="328"/>
        <v>0</v>
      </c>
      <c r="P590" s="9">
        <f t="shared" si="328"/>
        <v>1961</v>
      </c>
    </row>
    <row r="591" spans="2:16" ht="59.25" customHeight="1" x14ac:dyDescent="0.25">
      <c r="B591" s="156" t="s">
        <v>645</v>
      </c>
      <c r="C591" s="19">
        <v>806</v>
      </c>
      <c r="D591" s="21">
        <v>11</v>
      </c>
      <c r="E591" s="22" t="s">
        <v>249</v>
      </c>
      <c r="F591" s="95" t="s">
        <v>646</v>
      </c>
      <c r="G591" s="23"/>
      <c r="H591" s="9">
        <f t="shared" ref="H591:P591" si="329">H593+H592</f>
        <v>1930</v>
      </c>
      <c r="I591" s="217">
        <f t="shared" si="329"/>
        <v>0</v>
      </c>
      <c r="J591" s="9">
        <f t="shared" si="329"/>
        <v>1930</v>
      </c>
      <c r="K591" s="9">
        <f t="shared" si="329"/>
        <v>1913</v>
      </c>
      <c r="L591" s="217">
        <f t="shared" si="329"/>
        <v>0</v>
      </c>
      <c r="M591" s="9">
        <f t="shared" si="329"/>
        <v>1913</v>
      </c>
      <c r="N591" s="9">
        <f t="shared" si="329"/>
        <v>1961</v>
      </c>
      <c r="O591" s="217">
        <f t="shared" si="329"/>
        <v>0</v>
      </c>
      <c r="P591" s="9">
        <f t="shared" si="329"/>
        <v>1961</v>
      </c>
    </row>
    <row r="592" spans="2:16" ht="59.25" hidden="1" customHeight="1" x14ac:dyDescent="0.25">
      <c r="B592" s="156" t="s">
        <v>649</v>
      </c>
      <c r="C592" s="19">
        <v>806</v>
      </c>
      <c r="D592" s="21">
        <v>11</v>
      </c>
      <c r="E592" s="22" t="s">
        <v>249</v>
      </c>
      <c r="F592" s="95" t="s">
        <v>648</v>
      </c>
      <c r="G592" s="23">
        <v>500</v>
      </c>
      <c r="H592" s="43"/>
      <c r="I592" s="213"/>
      <c r="J592" s="43"/>
      <c r="K592" s="43"/>
      <c r="L592" s="213"/>
      <c r="M592" s="43"/>
      <c r="N592" s="43"/>
      <c r="O592" s="213"/>
      <c r="P592" s="43"/>
    </row>
    <row r="593" spans="2:16" ht="34.5" customHeight="1" thickBot="1" x14ac:dyDescent="0.3">
      <c r="B593" s="156" t="s">
        <v>2130</v>
      </c>
      <c r="C593" s="19">
        <v>806</v>
      </c>
      <c r="D593" s="21">
        <v>11</v>
      </c>
      <c r="E593" s="22" t="s">
        <v>249</v>
      </c>
      <c r="F593" s="95" t="s">
        <v>2131</v>
      </c>
      <c r="G593" s="23">
        <v>500</v>
      </c>
      <c r="H593" s="43">
        <v>1930</v>
      </c>
      <c r="I593" s="213"/>
      <c r="J593" s="43">
        <f>H593+I593</f>
        <v>1930</v>
      </c>
      <c r="K593" s="43">
        <v>1913</v>
      </c>
      <c r="L593" s="213"/>
      <c r="M593" s="43">
        <f>K593+L593</f>
        <v>1913</v>
      </c>
      <c r="N593" s="43">
        <v>1961</v>
      </c>
      <c r="O593" s="213"/>
      <c r="P593" s="43">
        <f>N593+O593</f>
        <v>1961</v>
      </c>
    </row>
    <row r="594" spans="2:16" ht="32.25" hidden="1" customHeight="1" x14ac:dyDescent="0.25">
      <c r="B594" s="156"/>
      <c r="C594" s="19"/>
      <c r="D594" s="21"/>
      <c r="E594" s="21"/>
      <c r="F594" s="94"/>
      <c r="G594" s="23"/>
      <c r="H594" s="43"/>
      <c r="I594" s="213"/>
      <c r="J594" s="43"/>
      <c r="K594" s="43"/>
      <c r="L594" s="213"/>
      <c r="M594" s="43"/>
      <c r="N594" s="43"/>
      <c r="O594" s="213"/>
      <c r="P594" s="43"/>
    </row>
    <row r="595" spans="2:16" ht="18.75" hidden="1" customHeight="1" x14ac:dyDescent="0.25">
      <c r="B595" s="156"/>
      <c r="C595" s="19"/>
      <c r="D595" s="21"/>
      <c r="E595" s="21"/>
      <c r="F595" s="94"/>
      <c r="G595" s="23"/>
      <c r="H595" s="43"/>
      <c r="I595" s="213"/>
      <c r="J595" s="43"/>
      <c r="K595" s="43"/>
      <c r="L595" s="213"/>
      <c r="M595" s="43"/>
      <c r="N595" s="43"/>
      <c r="O595" s="213"/>
      <c r="P595" s="43"/>
    </row>
    <row r="596" spans="2:16" ht="42" hidden="1" customHeight="1" x14ac:dyDescent="0.25">
      <c r="B596" s="156"/>
      <c r="C596" s="19"/>
      <c r="D596" s="21"/>
      <c r="E596" s="21"/>
      <c r="F596" s="94"/>
      <c r="G596" s="23"/>
      <c r="H596" s="43"/>
      <c r="I596" s="213"/>
      <c r="J596" s="43"/>
      <c r="K596" s="43"/>
      <c r="L596" s="213"/>
      <c r="M596" s="43"/>
      <c r="N596" s="43"/>
      <c r="O596" s="213"/>
      <c r="P596" s="43"/>
    </row>
    <row r="597" spans="2:16" ht="30" thickBot="1" x14ac:dyDescent="0.3">
      <c r="B597" s="165" t="s">
        <v>677</v>
      </c>
      <c r="C597" s="28">
        <v>807</v>
      </c>
      <c r="D597" s="27"/>
      <c r="E597" s="27"/>
      <c r="F597" s="27"/>
      <c r="G597" s="27"/>
      <c r="H597" s="7">
        <f t="shared" ref="H597:P597" si="330">H598+H617+H648+H670+H797+H868+H904+H767+H664</f>
        <v>5401791</v>
      </c>
      <c r="I597" s="210">
        <f t="shared" si="330"/>
        <v>784004</v>
      </c>
      <c r="J597" s="7">
        <f t="shared" si="330"/>
        <v>6185795</v>
      </c>
      <c r="K597" s="7">
        <f t="shared" si="330"/>
        <v>3196833</v>
      </c>
      <c r="L597" s="210">
        <f t="shared" si="330"/>
        <v>382731</v>
      </c>
      <c r="M597" s="7">
        <f t="shared" si="330"/>
        <v>3579564</v>
      </c>
      <c r="N597" s="7">
        <f t="shared" si="330"/>
        <v>3133115</v>
      </c>
      <c r="O597" s="210">
        <f t="shared" si="330"/>
        <v>408392</v>
      </c>
      <c r="P597" s="7">
        <f t="shared" si="330"/>
        <v>3541507</v>
      </c>
    </row>
    <row r="598" spans="2:16" ht="15.75" x14ac:dyDescent="0.25">
      <c r="B598" s="160" t="s">
        <v>9</v>
      </c>
      <c r="C598" s="19">
        <v>807</v>
      </c>
      <c r="D598" s="20" t="s">
        <v>14</v>
      </c>
      <c r="E598" s="19"/>
      <c r="F598" s="49"/>
      <c r="G598" s="46"/>
      <c r="H598" s="44">
        <f t="shared" ref="H598:P598" si="331">H599+H613</f>
        <v>69965</v>
      </c>
      <c r="I598" s="216">
        <f t="shared" si="331"/>
        <v>0</v>
      </c>
      <c r="J598" s="44">
        <f t="shared" si="331"/>
        <v>69965</v>
      </c>
      <c r="K598" s="44">
        <f t="shared" si="331"/>
        <v>71865</v>
      </c>
      <c r="L598" s="216">
        <f t="shared" si="331"/>
        <v>-1865</v>
      </c>
      <c r="M598" s="44">
        <f t="shared" si="331"/>
        <v>70000</v>
      </c>
      <c r="N598" s="44">
        <f t="shared" si="331"/>
        <v>72010</v>
      </c>
      <c r="O598" s="216">
        <f t="shared" si="331"/>
        <v>-1869</v>
      </c>
      <c r="P598" s="44">
        <f t="shared" si="331"/>
        <v>70141</v>
      </c>
    </row>
    <row r="599" spans="2:16" ht="54.75" customHeight="1" x14ac:dyDescent="0.25">
      <c r="B599" s="160" t="s">
        <v>62</v>
      </c>
      <c r="C599" s="19">
        <v>807</v>
      </c>
      <c r="D599" s="20" t="s">
        <v>14</v>
      </c>
      <c r="E599" s="20" t="s">
        <v>63</v>
      </c>
      <c r="F599" s="49"/>
      <c r="G599" s="46"/>
      <c r="H599" s="44">
        <f t="shared" ref="H599:J600" si="332">H600</f>
        <v>69965</v>
      </c>
      <c r="I599" s="216">
        <f t="shared" si="332"/>
        <v>0</v>
      </c>
      <c r="J599" s="44">
        <f t="shared" si="332"/>
        <v>69965</v>
      </c>
      <c r="K599" s="44">
        <f t="shared" ref="K599:N600" si="333">K600</f>
        <v>71865</v>
      </c>
      <c r="L599" s="216">
        <f>L600</f>
        <v>-1865</v>
      </c>
      <c r="M599" s="44">
        <f>M600</f>
        <v>70000</v>
      </c>
      <c r="N599" s="44">
        <f t="shared" si="333"/>
        <v>72010</v>
      </c>
      <c r="O599" s="216">
        <f>O600</f>
        <v>-1869</v>
      </c>
      <c r="P599" s="44">
        <f>P600</f>
        <v>70141</v>
      </c>
    </row>
    <row r="600" spans="2:16" ht="66" customHeight="1" x14ac:dyDescent="0.25">
      <c r="B600" s="156" t="s">
        <v>678</v>
      </c>
      <c r="C600" s="19">
        <v>807</v>
      </c>
      <c r="D600" s="22" t="s">
        <v>14</v>
      </c>
      <c r="E600" s="22" t="s">
        <v>63</v>
      </c>
      <c r="F600" s="89" t="s">
        <v>101</v>
      </c>
      <c r="G600" s="21"/>
      <c r="H600" s="9">
        <f t="shared" si="332"/>
        <v>69965</v>
      </c>
      <c r="I600" s="217">
        <f t="shared" si="332"/>
        <v>0</v>
      </c>
      <c r="J600" s="9">
        <f t="shared" si="332"/>
        <v>69965</v>
      </c>
      <c r="K600" s="9">
        <f t="shared" si="333"/>
        <v>71865</v>
      </c>
      <c r="L600" s="217">
        <f>L601</f>
        <v>-1865</v>
      </c>
      <c r="M600" s="9">
        <f>M601</f>
        <v>70000</v>
      </c>
      <c r="N600" s="9">
        <f t="shared" si="333"/>
        <v>72010</v>
      </c>
      <c r="O600" s="217">
        <f>O601</f>
        <v>-1869</v>
      </c>
      <c r="P600" s="9">
        <f>P601</f>
        <v>70141</v>
      </c>
    </row>
    <row r="601" spans="2:16" ht="31.5" customHeight="1" x14ac:dyDescent="0.25">
      <c r="B601" s="156" t="s">
        <v>214</v>
      </c>
      <c r="C601" s="19">
        <v>807</v>
      </c>
      <c r="D601" s="22" t="s">
        <v>14</v>
      </c>
      <c r="E601" s="22" t="s">
        <v>63</v>
      </c>
      <c r="F601" s="89" t="s">
        <v>679</v>
      </c>
      <c r="G601" s="21"/>
      <c r="H601" s="9">
        <f t="shared" ref="H601:P601" si="334">H602+H606+H608</f>
        <v>69965</v>
      </c>
      <c r="I601" s="217">
        <f t="shared" si="334"/>
        <v>0</v>
      </c>
      <c r="J601" s="9">
        <f t="shared" si="334"/>
        <v>69965</v>
      </c>
      <c r="K601" s="9">
        <f t="shared" si="334"/>
        <v>71865</v>
      </c>
      <c r="L601" s="217">
        <f t="shared" si="334"/>
        <v>-1865</v>
      </c>
      <c r="M601" s="9">
        <f t="shared" si="334"/>
        <v>70000</v>
      </c>
      <c r="N601" s="9">
        <f t="shared" si="334"/>
        <v>72010</v>
      </c>
      <c r="O601" s="217">
        <f t="shared" si="334"/>
        <v>-1869</v>
      </c>
      <c r="P601" s="9">
        <f t="shared" si="334"/>
        <v>70141</v>
      </c>
    </row>
    <row r="602" spans="2:16" ht="40.5" customHeight="1" x14ac:dyDescent="0.25">
      <c r="B602" s="156" t="s">
        <v>279</v>
      </c>
      <c r="C602" s="19">
        <v>807</v>
      </c>
      <c r="D602" s="22" t="s">
        <v>14</v>
      </c>
      <c r="E602" s="22" t="s">
        <v>63</v>
      </c>
      <c r="F602" s="89" t="s">
        <v>680</v>
      </c>
      <c r="G602" s="21"/>
      <c r="H602" s="9">
        <f t="shared" ref="H602:P602" si="335">H603+H604+H605</f>
        <v>67440</v>
      </c>
      <c r="I602" s="217">
        <f t="shared" si="335"/>
        <v>0</v>
      </c>
      <c r="J602" s="9">
        <f t="shared" si="335"/>
        <v>67440</v>
      </c>
      <c r="K602" s="9">
        <f t="shared" si="335"/>
        <v>69262</v>
      </c>
      <c r="L602" s="217">
        <f t="shared" si="335"/>
        <v>-1787</v>
      </c>
      <c r="M602" s="9">
        <f t="shared" si="335"/>
        <v>67475</v>
      </c>
      <c r="N602" s="9">
        <f t="shared" si="335"/>
        <v>69407</v>
      </c>
      <c r="O602" s="217">
        <f t="shared" si="335"/>
        <v>-1791</v>
      </c>
      <c r="P602" s="9">
        <f t="shared" si="335"/>
        <v>67616</v>
      </c>
    </row>
    <row r="603" spans="2:16" ht="96.75" customHeight="1" x14ac:dyDescent="0.25">
      <c r="B603" s="156" t="s">
        <v>37</v>
      </c>
      <c r="C603" s="19">
        <v>807</v>
      </c>
      <c r="D603" s="22" t="s">
        <v>14</v>
      </c>
      <c r="E603" s="22" t="s">
        <v>63</v>
      </c>
      <c r="F603" s="89" t="s">
        <v>681</v>
      </c>
      <c r="G603" s="22" t="s">
        <v>18</v>
      </c>
      <c r="H603" s="43">
        <v>58884</v>
      </c>
      <c r="I603" s="213"/>
      <c r="J603" s="43">
        <f>H603+I603</f>
        <v>58884</v>
      </c>
      <c r="K603" s="43">
        <v>60706</v>
      </c>
      <c r="L603" s="213">
        <v>-1787</v>
      </c>
      <c r="M603" s="43">
        <f>K603+L603</f>
        <v>58919</v>
      </c>
      <c r="N603" s="43">
        <v>60851</v>
      </c>
      <c r="O603" s="213">
        <v>-1791</v>
      </c>
      <c r="P603" s="43">
        <f>N603+O603</f>
        <v>59060</v>
      </c>
    </row>
    <row r="604" spans="2:16" ht="57.75" customHeight="1" x14ac:dyDescent="0.25">
      <c r="B604" s="156" t="s">
        <v>39</v>
      </c>
      <c r="C604" s="19">
        <v>807</v>
      </c>
      <c r="D604" s="22" t="s">
        <v>14</v>
      </c>
      <c r="E604" s="22" t="s">
        <v>63</v>
      </c>
      <c r="F604" s="89" t="s">
        <v>681</v>
      </c>
      <c r="G604" s="22" t="s">
        <v>20</v>
      </c>
      <c r="H604" s="43">
        <v>8506</v>
      </c>
      <c r="I604" s="213"/>
      <c r="J604" s="43">
        <f>H604+I604</f>
        <v>8506</v>
      </c>
      <c r="K604" s="43">
        <v>8506</v>
      </c>
      <c r="L604" s="213"/>
      <c r="M604" s="43">
        <f>K604+L604</f>
        <v>8506</v>
      </c>
      <c r="N604" s="43">
        <v>8506</v>
      </c>
      <c r="O604" s="213"/>
      <c r="P604" s="43">
        <f>N604+O604</f>
        <v>8506</v>
      </c>
    </row>
    <row r="605" spans="2:16" ht="42.75" customHeight="1" x14ac:dyDescent="0.25">
      <c r="B605" s="156" t="s">
        <v>40</v>
      </c>
      <c r="C605" s="19">
        <v>807</v>
      </c>
      <c r="D605" s="22" t="s">
        <v>14</v>
      </c>
      <c r="E605" s="22" t="s">
        <v>63</v>
      </c>
      <c r="F605" s="89" t="s">
        <v>681</v>
      </c>
      <c r="G605" s="22" t="s">
        <v>22</v>
      </c>
      <c r="H605" s="43">
        <v>50</v>
      </c>
      <c r="I605" s="213"/>
      <c r="J605" s="43">
        <f>H605+I605</f>
        <v>50</v>
      </c>
      <c r="K605" s="43">
        <v>50</v>
      </c>
      <c r="L605" s="213"/>
      <c r="M605" s="43">
        <f>K605+L605</f>
        <v>50</v>
      </c>
      <c r="N605" s="43">
        <v>50</v>
      </c>
      <c r="O605" s="213"/>
      <c r="P605" s="43">
        <f>N605+O605</f>
        <v>50</v>
      </c>
    </row>
    <row r="606" spans="2:16" ht="45" hidden="1" x14ac:dyDescent="0.25">
      <c r="B606" s="156" t="s">
        <v>682</v>
      </c>
      <c r="C606" s="19">
        <v>807</v>
      </c>
      <c r="D606" s="22" t="s">
        <v>14</v>
      </c>
      <c r="E606" s="22" t="s">
        <v>63</v>
      </c>
      <c r="F606" s="89" t="s">
        <v>683</v>
      </c>
      <c r="G606" s="86"/>
      <c r="H606" s="9">
        <f t="shared" ref="H606:P606" si="336">H607</f>
        <v>0</v>
      </c>
      <c r="I606" s="217">
        <f t="shared" si="336"/>
        <v>0</v>
      </c>
      <c r="J606" s="9">
        <f t="shared" si="336"/>
        <v>0</v>
      </c>
      <c r="K606" s="9">
        <f t="shared" si="336"/>
        <v>0</v>
      </c>
      <c r="L606" s="217">
        <f t="shared" si="336"/>
        <v>0</v>
      </c>
      <c r="M606" s="9">
        <f t="shared" si="336"/>
        <v>0</v>
      </c>
      <c r="N606" s="9">
        <f t="shared" si="336"/>
        <v>0</v>
      </c>
      <c r="O606" s="217">
        <f t="shared" si="336"/>
        <v>0</v>
      </c>
      <c r="P606" s="9">
        <f t="shared" si="336"/>
        <v>0</v>
      </c>
    </row>
    <row r="607" spans="2:16" ht="45" hidden="1" x14ac:dyDescent="0.25">
      <c r="B607" s="156" t="s">
        <v>684</v>
      </c>
      <c r="C607" s="19">
        <v>807</v>
      </c>
      <c r="D607" s="22" t="s">
        <v>14</v>
      </c>
      <c r="E607" s="22" t="s">
        <v>63</v>
      </c>
      <c r="F607" s="89" t="s">
        <v>685</v>
      </c>
      <c r="G607" s="22" t="s">
        <v>71</v>
      </c>
      <c r="H607" s="43"/>
      <c r="I607" s="213"/>
      <c r="J607" s="43"/>
      <c r="K607" s="43"/>
      <c r="L607" s="213"/>
      <c r="M607" s="43"/>
      <c r="N607" s="43"/>
      <c r="O607" s="213"/>
      <c r="P607" s="43"/>
    </row>
    <row r="608" spans="2:16" ht="44.25" customHeight="1" x14ac:dyDescent="0.25">
      <c r="B608" s="156" t="s">
        <v>282</v>
      </c>
      <c r="C608" s="19">
        <v>807</v>
      </c>
      <c r="D608" s="22" t="s">
        <v>14</v>
      </c>
      <c r="E608" s="22" t="s">
        <v>63</v>
      </c>
      <c r="F608" s="89" t="s">
        <v>686</v>
      </c>
      <c r="G608" s="23"/>
      <c r="H608" s="9">
        <f t="shared" ref="H608:P608" si="337">H609</f>
        <v>2525</v>
      </c>
      <c r="I608" s="217">
        <f t="shared" si="337"/>
        <v>0</v>
      </c>
      <c r="J608" s="9">
        <f t="shared" si="337"/>
        <v>2525</v>
      </c>
      <c r="K608" s="9">
        <f t="shared" si="337"/>
        <v>2603</v>
      </c>
      <c r="L608" s="217">
        <f t="shared" si="337"/>
        <v>-78</v>
      </c>
      <c r="M608" s="9">
        <f t="shared" si="337"/>
        <v>2525</v>
      </c>
      <c r="N608" s="9">
        <f t="shared" si="337"/>
        <v>2603</v>
      </c>
      <c r="O608" s="217">
        <f t="shared" si="337"/>
        <v>-78</v>
      </c>
      <c r="P608" s="9">
        <f t="shared" si="337"/>
        <v>2525</v>
      </c>
    </row>
    <row r="609" spans="2:16" ht="93" customHeight="1" x14ac:dyDescent="0.25">
      <c r="B609" s="156" t="s">
        <v>223</v>
      </c>
      <c r="C609" s="19">
        <v>807</v>
      </c>
      <c r="D609" s="22" t="s">
        <v>14</v>
      </c>
      <c r="E609" s="22" t="s">
        <v>63</v>
      </c>
      <c r="F609" s="89" t="s">
        <v>687</v>
      </c>
      <c r="G609" s="24" t="s">
        <v>18</v>
      </c>
      <c r="H609" s="43">
        <v>2525</v>
      </c>
      <c r="I609" s="213"/>
      <c r="J609" s="43">
        <f>H609+I609</f>
        <v>2525</v>
      </c>
      <c r="K609" s="43">
        <v>2603</v>
      </c>
      <c r="L609" s="213">
        <v>-78</v>
      </c>
      <c r="M609" s="43">
        <f>K609+L609</f>
        <v>2525</v>
      </c>
      <c r="N609" s="43">
        <v>2603</v>
      </c>
      <c r="O609" s="213">
        <v>-78</v>
      </c>
      <c r="P609" s="43">
        <f>N609+O609</f>
        <v>2525</v>
      </c>
    </row>
    <row r="610" spans="2:16" ht="15.75" hidden="1" x14ac:dyDescent="0.25">
      <c r="B610" s="156" t="s">
        <v>28</v>
      </c>
      <c r="C610" s="19">
        <v>807</v>
      </c>
      <c r="D610" s="22" t="s">
        <v>14</v>
      </c>
      <c r="E610" s="22" t="s">
        <v>63</v>
      </c>
      <c r="F610" s="88">
        <v>99</v>
      </c>
      <c r="G610" s="23"/>
      <c r="H610" s="43"/>
      <c r="I610" s="213"/>
      <c r="J610" s="43"/>
      <c r="K610" s="43"/>
      <c r="L610" s="213"/>
      <c r="M610" s="43"/>
      <c r="N610" s="43"/>
      <c r="O610" s="213"/>
      <c r="P610" s="43"/>
    </row>
    <row r="611" spans="2:16" ht="15.75" hidden="1" x14ac:dyDescent="0.25">
      <c r="B611" s="156" t="s">
        <v>29</v>
      </c>
      <c r="C611" s="19">
        <v>807</v>
      </c>
      <c r="D611" s="22" t="s">
        <v>14</v>
      </c>
      <c r="E611" s="22" t="s">
        <v>63</v>
      </c>
      <c r="F611" s="89" t="s">
        <v>30</v>
      </c>
      <c r="G611" s="23"/>
      <c r="H611" s="43"/>
      <c r="I611" s="213"/>
      <c r="J611" s="43"/>
      <c r="K611" s="43"/>
      <c r="L611" s="213"/>
      <c r="M611" s="43"/>
      <c r="N611" s="43"/>
      <c r="O611" s="213"/>
      <c r="P611" s="43"/>
    </row>
    <row r="612" spans="2:16" ht="45" hidden="1" x14ac:dyDescent="0.25">
      <c r="B612" s="156" t="s">
        <v>688</v>
      </c>
      <c r="C612" s="19">
        <v>807</v>
      </c>
      <c r="D612" s="22" t="s">
        <v>14</v>
      </c>
      <c r="E612" s="22" t="s">
        <v>63</v>
      </c>
      <c r="F612" s="89" t="s">
        <v>36</v>
      </c>
      <c r="G612" s="24" t="s">
        <v>150</v>
      </c>
      <c r="H612" s="43"/>
      <c r="I612" s="213"/>
      <c r="J612" s="43"/>
      <c r="K612" s="43"/>
      <c r="L612" s="213"/>
      <c r="M612" s="43"/>
      <c r="N612" s="43"/>
      <c r="O612" s="213"/>
      <c r="P612" s="43"/>
    </row>
    <row r="613" spans="2:16" ht="22.5" hidden="1" customHeight="1" x14ac:dyDescent="0.25">
      <c r="B613" s="160" t="s">
        <v>43</v>
      </c>
      <c r="C613" s="19">
        <v>807</v>
      </c>
      <c r="D613" s="20" t="s">
        <v>14</v>
      </c>
      <c r="E613" s="19">
        <v>13</v>
      </c>
      <c r="F613" s="104"/>
      <c r="G613" s="16"/>
      <c r="H613" s="44">
        <f>H614</f>
        <v>0</v>
      </c>
      <c r="I613" s="216">
        <f t="shared" ref="I613:J615" si="338">I614</f>
        <v>0</v>
      </c>
      <c r="J613" s="44">
        <f t="shared" si="338"/>
        <v>0</v>
      </c>
      <c r="K613" s="44">
        <f t="shared" ref="K613:N615" si="339">K614</f>
        <v>0</v>
      </c>
      <c r="L613" s="216">
        <f t="shared" ref="L613:M615" si="340">L614</f>
        <v>0</v>
      </c>
      <c r="M613" s="44">
        <f t="shared" si="340"/>
        <v>0</v>
      </c>
      <c r="N613" s="44">
        <f t="shared" si="339"/>
        <v>0</v>
      </c>
      <c r="O613" s="216">
        <f t="shared" ref="O613:P615" si="341">O614</f>
        <v>0</v>
      </c>
      <c r="P613" s="44">
        <f t="shared" si="341"/>
        <v>0</v>
      </c>
    </row>
    <row r="614" spans="2:16" ht="27.75" hidden="1" customHeight="1" x14ac:dyDescent="0.25">
      <c r="B614" s="156" t="s">
        <v>28</v>
      </c>
      <c r="C614" s="19">
        <v>807</v>
      </c>
      <c r="D614" s="22" t="s">
        <v>14</v>
      </c>
      <c r="E614" s="21">
        <v>13</v>
      </c>
      <c r="F614" s="88">
        <v>99</v>
      </c>
      <c r="G614" s="23"/>
      <c r="H614" s="43">
        <f>H615</f>
        <v>0</v>
      </c>
      <c r="I614" s="213">
        <f t="shared" si="338"/>
        <v>0</v>
      </c>
      <c r="J614" s="43">
        <f t="shared" si="338"/>
        <v>0</v>
      </c>
      <c r="K614" s="43">
        <f t="shared" si="339"/>
        <v>0</v>
      </c>
      <c r="L614" s="213">
        <f t="shared" si="340"/>
        <v>0</v>
      </c>
      <c r="M614" s="43">
        <f t="shared" si="340"/>
        <v>0</v>
      </c>
      <c r="N614" s="43">
        <f t="shared" si="339"/>
        <v>0</v>
      </c>
      <c r="O614" s="213">
        <f t="shared" si="341"/>
        <v>0</v>
      </c>
      <c r="P614" s="43">
        <f t="shared" si="341"/>
        <v>0</v>
      </c>
    </row>
    <row r="615" spans="2:16" ht="21.75" hidden="1" customHeight="1" x14ac:dyDescent="0.25">
      <c r="B615" s="156" t="s">
        <v>29</v>
      </c>
      <c r="C615" s="19">
        <v>807</v>
      </c>
      <c r="D615" s="22" t="s">
        <v>14</v>
      </c>
      <c r="E615" s="21">
        <v>13</v>
      </c>
      <c r="F615" s="89" t="s">
        <v>30</v>
      </c>
      <c r="G615" s="23"/>
      <c r="H615" s="43">
        <f>H616</f>
        <v>0</v>
      </c>
      <c r="I615" s="213">
        <f t="shared" si="338"/>
        <v>0</v>
      </c>
      <c r="J615" s="43">
        <f t="shared" si="338"/>
        <v>0</v>
      </c>
      <c r="K615" s="43">
        <f t="shared" si="339"/>
        <v>0</v>
      </c>
      <c r="L615" s="213">
        <f t="shared" si="340"/>
        <v>0</v>
      </c>
      <c r="M615" s="43">
        <f t="shared" si="340"/>
        <v>0</v>
      </c>
      <c r="N615" s="43">
        <f t="shared" si="339"/>
        <v>0</v>
      </c>
      <c r="O615" s="213">
        <f t="shared" si="341"/>
        <v>0</v>
      </c>
      <c r="P615" s="43">
        <f t="shared" si="341"/>
        <v>0</v>
      </c>
    </row>
    <row r="616" spans="2:16" ht="54.75" hidden="1" customHeight="1" x14ac:dyDescent="0.25">
      <c r="B616" s="156" t="s">
        <v>688</v>
      </c>
      <c r="C616" s="19">
        <v>807</v>
      </c>
      <c r="D616" s="22" t="s">
        <v>14</v>
      </c>
      <c r="E616" s="21">
        <v>13</v>
      </c>
      <c r="F616" s="89" t="s">
        <v>36</v>
      </c>
      <c r="G616" s="24" t="s">
        <v>150</v>
      </c>
      <c r="H616" s="43"/>
      <c r="I616" s="213"/>
      <c r="J616" s="43"/>
      <c r="K616" s="43"/>
      <c r="L616" s="213"/>
      <c r="M616" s="43"/>
      <c r="N616" s="43"/>
      <c r="O616" s="213"/>
      <c r="P616" s="43"/>
    </row>
    <row r="617" spans="2:16" ht="15.75" x14ac:dyDescent="0.25">
      <c r="B617" s="158" t="s">
        <v>154</v>
      </c>
      <c r="C617" s="19">
        <v>807</v>
      </c>
      <c r="D617" s="17" t="s">
        <v>63</v>
      </c>
      <c r="E617" s="16"/>
      <c r="F617" s="19"/>
      <c r="G617" s="19"/>
      <c r="H617" s="44">
        <f t="shared" ref="H617:P617" si="342">H623+H639+H618</f>
        <v>197148</v>
      </c>
      <c r="I617" s="216">
        <f t="shared" si="342"/>
        <v>0</v>
      </c>
      <c r="J617" s="44">
        <f t="shared" si="342"/>
        <v>197148</v>
      </c>
      <c r="K617" s="44">
        <f t="shared" si="342"/>
        <v>199042</v>
      </c>
      <c r="L617" s="216">
        <f t="shared" si="342"/>
        <v>-1431</v>
      </c>
      <c r="M617" s="44">
        <f t="shared" si="342"/>
        <v>197611</v>
      </c>
      <c r="N617" s="44">
        <f t="shared" si="342"/>
        <v>200963</v>
      </c>
      <c r="O617" s="216">
        <f t="shared" si="342"/>
        <v>-1487</v>
      </c>
      <c r="P617" s="44">
        <f t="shared" si="342"/>
        <v>199476</v>
      </c>
    </row>
    <row r="618" spans="2:16" ht="18.75" hidden="1" customHeight="1" x14ac:dyDescent="0.25">
      <c r="B618" s="158" t="s">
        <v>235</v>
      </c>
      <c r="C618" s="19">
        <v>807</v>
      </c>
      <c r="D618" s="17" t="s">
        <v>63</v>
      </c>
      <c r="E618" s="17" t="s">
        <v>14</v>
      </c>
      <c r="F618" s="19"/>
      <c r="G618" s="19"/>
      <c r="H618" s="44">
        <f>H619</f>
        <v>0</v>
      </c>
      <c r="I618" s="216">
        <f t="shared" ref="I618:J621" si="343">I619</f>
        <v>0</v>
      </c>
      <c r="J618" s="44">
        <f t="shared" si="343"/>
        <v>0</v>
      </c>
      <c r="K618" s="44">
        <f t="shared" ref="K618:N621" si="344">K619</f>
        <v>0</v>
      </c>
      <c r="L618" s="216">
        <f t="shared" ref="L618:M621" si="345">L619</f>
        <v>0</v>
      </c>
      <c r="M618" s="44">
        <f t="shared" si="345"/>
        <v>0</v>
      </c>
      <c r="N618" s="44">
        <f t="shared" si="344"/>
        <v>0</v>
      </c>
      <c r="O618" s="216">
        <f t="shared" ref="O618:P621" si="346">O619</f>
        <v>0</v>
      </c>
      <c r="P618" s="44">
        <f t="shared" si="346"/>
        <v>0</v>
      </c>
    </row>
    <row r="619" spans="2:16" ht="42.75" hidden="1" customHeight="1" x14ac:dyDescent="0.25">
      <c r="B619" s="156" t="s">
        <v>689</v>
      </c>
      <c r="C619" s="19">
        <v>807</v>
      </c>
      <c r="D619" s="24" t="s">
        <v>63</v>
      </c>
      <c r="E619" s="24" t="s">
        <v>14</v>
      </c>
      <c r="F619" s="88">
        <v>13</v>
      </c>
      <c r="G619" s="19"/>
      <c r="H619" s="43">
        <f>H620</f>
        <v>0</v>
      </c>
      <c r="I619" s="213">
        <f t="shared" si="343"/>
        <v>0</v>
      </c>
      <c r="J619" s="43">
        <f t="shared" si="343"/>
        <v>0</v>
      </c>
      <c r="K619" s="43">
        <f t="shared" si="344"/>
        <v>0</v>
      </c>
      <c r="L619" s="213">
        <f t="shared" si="345"/>
        <v>0</v>
      </c>
      <c r="M619" s="43">
        <f t="shared" si="345"/>
        <v>0</v>
      </c>
      <c r="N619" s="43">
        <f t="shared" si="344"/>
        <v>0</v>
      </c>
      <c r="O619" s="213">
        <f t="shared" si="346"/>
        <v>0</v>
      </c>
      <c r="P619" s="43">
        <f t="shared" si="346"/>
        <v>0</v>
      </c>
    </row>
    <row r="620" spans="2:16" ht="33.75" hidden="1" customHeight="1" x14ac:dyDescent="0.25">
      <c r="B620" s="156" t="s">
        <v>690</v>
      </c>
      <c r="C620" s="19">
        <v>807</v>
      </c>
      <c r="D620" s="24" t="s">
        <v>63</v>
      </c>
      <c r="E620" s="24" t="s">
        <v>14</v>
      </c>
      <c r="F620" s="116" t="s">
        <v>691</v>
      </c>
      <c r="G620" s="19"/>
      <c r="H620" s="43">
        <f>H621</f>
        <v>0</v>
      </c>
      <c r="I620" s="213">
        <f t="shared" si="343"/>
        <v>0</v>
      </c>
      <c r="J620" s="43">
        <f t="shared" si="343"/>
        <v>0</v>
      </c>
      <c r="K620" s="43">
        <f t="shared" si="344"/>
        <v>0</v>
      </c>
      <c r="L620" s="213">
        <f t="shared" si="345"/>
        <v>0</v>
      </c>
      <c r="M620" s="43">
        <f t="shared" si="345"/>
        <v>0</v>
      </c>
      <c r="N620" s="43">
        <f t="shared" si="344"/>
        <v>0</v>
      </c>
      <c r="O620" s="213">
        <f t="shared" si="346"/>
        <v>0</v>
      </c>
      <c r="P620" s="43">
        <f t="shared" si="346"/>
        <v>0</v>
      </c>
    </row>
    <row r="621" spans="2:16" ht="30" hidden="1" x14ac:dyDescent="0.25">
      <c r="B621" s="156" t="s">
        <v>183</v>
      </c>
      <c r="C621" s="19">
        <v>807</v>
      </c>
      <c r="D621" s="24" t="s">
        <v>63</v>
      </c>
      <c r="E621" s="24" t="s">
        <v>14</v>
      </c>
      <c r="F621" s="89" t="s">
        <v>692</v>
      </c>
      <c r="G621" s="19"/>
      <c r="H621" s="43">
        <f>H622</f>
        <v>0</v>
      </c>
      <c r="I621" s="213">
        <f t="shared" si="343"/>
        <v>0</v>
      </c>
      <c r="J621" s="43">
        <f t="shared" si="343"/>
        <v>0</v>
      </c>
      <c r="K621" s="43">
        <f t="shared" si="344"/>
        <v>0</v>
      </c>
      <c r="L621" s="213">
        <f t="shared" si="345"/>
        <v>0</v>
      </c>
      <c r="M621" s="43">
        <f t="shared" si="345"/>
        <v>0</v>
      </c>
      <c r="N621" s="43">
        <f t="shared" si="344"/>
        <v>0</v>
      </c>
      <c r="O621" s="213">
        <f t="shared" si="346"/>
        <v>0</v>
      </c>
      <c r="P621" s="43">
        <f t="shared" si="346"/>
        <v>0</v>
      </c>
    </row>
    <row r="622" spans="2:16" ht="58.5" hidden="1" customHeight="1" x14ac:dyDescent="0.25">
      <c r="B622" s="156" t="s">
        <v>2180</v>
      </c>
      <c r="C622" s="19">
        <v>807</v>
      </c>
      <c r="D622" s="24" t="s">
        <v>63</v>
      </c>
      <c r="E622" s="24" t="s">
        <v>14</v>
      </c>
      <c r="F622" s="22" t="s">
        <v>693</v>
      </c>
      <c r="G622" s="21">
        <v>600</v>
      </c>
      <c r="H622" s="43"/>
      <c r="I622" s="213"/>
      <c r="J622" s="43"/>
      <c r="K622" s="43"/>
      <c r="L622" s="213"/>
      <c r="M622" s="43"/>
      <c r="N622" s="43"/>
      <c r="O622" s="213"/>
      <c r="P622" s="43"/>
    </row>
    <row r="623" spans="2:16" ht="20.25" customHeight="1" x14ac:dyDescent="0.25">
      <c r="B623" s="158" t="s">
        <v>694</v>
      </c>
      <c r="C623" s="19">
        <v>807</v>
      </c>
      <c r="D623" s="17" t="s">
        <v>63</v>
      </c>
      <c r="E623" s="17" t="s">
        <v>269</v>
      </c>
      <c r="F623" s="125"/>
      <c r="G623" s="125"/>
      <c r="H623" s="44">
        <f t="shared" ref="H623:P623" si="347">H624+H635</f>
        <v>146043</v>
      </c>
      <c r="I623" s="216">
        <f t="shared" si="347"/>
        <v>0</v>
      </c>
      <c r="J623" s="44">
        <f t="shared" si="347"/>
        <v>146043</v>
      </c>
      <c r="K623" s="44">
        <f t="shared" si="347"/>
        <v>146043</v>
      </c>
      <c r="L623" s="216">
        <f t="shared" si="347"/>
        <v>0</v>
      </c>
      <c r="M623" s="44">
        <f t="shared" si="347"/>
        <v>146043</v>
      </c>
      <c r="N623" s="44">
        <f t="shared" si="347"/>
        <v>146043</v>
      </c>
      <c r="O623" s="216">
        <f t="shared" si="347"/>
        <v>0</v>
      </c>
      <c r="P623" s="44">
        <f t="shared" si="347"/>
        <v>146043</v>
      </c>
    </row>
    <row r="624" spans="2:16" ht="63.75" customHeight="1" x14ac:dyDescent="0.25">
      <c r="B624" s="156" t="s">
        <v>695</v>
      </c>
      <c r="C624" s="19">
        <v>807</v>
      </c>
      <c r="D624" s="24" t="s">
        <v>63</v>
      </c>
      <c r="E624" s="24" t="s">
        <v>269</v>
      </c>
      <c r="F624" s="90">
        <v>10</v>
      </c>
      <c r="G624" s="1"/>
      <c r="H624" s="9">
        <f t="shared" ref="H624:P624" si="348">H625+H632</f>
        <v>146043</v>
      </c>
      <c r="I624" s="217">
        <f t="shared" si="348"/>
        <v>0</v>
      </c>
      <c r="J624" s="9">
        <f t="shared" si="348"/>
        <v>146043</v>
      </c>
      <c r="K624" s="9">
        <f t="shared" si="348"/>
        <v>146043</v>
      </c>
      <c r="L624" s="217">
        <f t="shared" si="348"/>
        <v>0</v>
      </c>
      <c r="M624" s="9">
        <f t="shared" si="348"/>
        <v>146043</v>
      </c>
      <c r="N624" s="9">
        <f t="shared" si="348"/>
        <v>146043</v>
      </c>
      <c r="O624" s="217">
        <f t="shared" si="348"/>
        <v>0</v>
      </c>
      <c r="P624" s="9">
        <f t="shared" si="348"/>
        <v>146043</v>
      </c>
    </row>
    <row r="625" spans="2:16" ht="31.5" customHeight="1" x14ac:dyDescent="0.25">
      <c r="B625" s="156" t="s">
        <v>696</v>
      </c>
      <c r="C625" s="19">
        <v>807</v>
      </c>
      <c r="D625" s="24" t="s">
        <v>63</v>
      </c>
      <c r="E625" s="24" t="s">
        <v>269</v>
      </c>
      <c r="F625" s="91" t="s">
        <v>697</v>
      </c>
      <c r="G625" s="1"/>
      <c r="H625" s="9">
        <f t="shared" ref="H625:P625" si="349">H626+H628+H630</f>
        <v>145993</v>
      </c>
      <c r="I625" s="217">
        <f t="shared" si="349"/>
        <v>0</v>
      </c>
      <c r="J625" s="9">
        <f t="shared" si="349"/>
        <v>145993</v>
      </c>
      <c r="K625" s="9">
        <f t="shared" si="349"/>
        <v>145993</v>
      </c>
      <c r="L625" s="217">
        <f t="shared" si="349"/>
        <v>0</v>
      </c>
      <c r="M625" s="9">
        <f t="shared" si="349"/>
        <v>145993</v>
      </c>
      <c r="N625" s="9">
        <f t="shared" si="349"/>
        <v>145993</v>
      </c>
      <c r="O625" s="217">
        <f t="shared" si="349"/>
        <v>0</v>
      </c>
      <c r="P625" s="9">
        <f t="shared" si="349"/>
        <v>145993</v>
      </c>
    </row>
    <row r="626" spans="2:16" ht="50.25" customHeight="1" x14ac:dyDescent="0.25">
      <c r="B626" s="156" t="s">
        <v>698</v>
      </c>
      <c r="C626" s="19">
        <v>807</v>
      </c>
      <c r="D626" s="24" t="s">
        <v>63</v>
      </c>
      <c r="E626" s="24" t="s">
        <v>269</v>
      </c>
      <c r="F626" s="91" t="s">
        <v>699</v>
      </c>
      <c r="G626" s="1"/>
      <c r="H626" s="9">
        <f t="shared" ref="H626:P626" si="350">H627</f>
        <v>21123</v>
      </c>
      <c r="I626" s="217">
        <f t="shared" si="350"/>
        <v>0</v>
      </c>
      <c r="J626" s="9">
        <f t="shared" si="350"/>
        <v>21123</v>
      </c>
      <c r="K626" s="9">
        <f t="shared" si="350"/>
        <v>21123</v>
      </c>
      <c r="L626" s="217">
        <f t="shared" si="350"/>
        <v>0</v>
      </c>
      <c r="M626" s="9">
        <f t="shared" si="350"/>
        <v>21123</v>
      </c>
      <c r="N626" s="9">
        <f t="shared" si="350"/>
        <v>21123</v>
      </c>
      <c r="O626" s="217">
        <f t="shared" si="350"/>
        <v>0</v>
      </c>
      <c r="P626" s="9">
        <f t="shared" si="350"/>
        <v>21123</v>
      </c>
    </row>
    <row r="627" spans="2:16" ht="60" customHeight="1" x14ac:dyDescent="0.25">
      <c r="B627" s="156" t="s">
        <v>700</v>
      </c>
      <c r="C627" s="19">
        <v>807</v>
      </c>
      <c r="D627" s="24" t="s">
        <v>63</v>
      </c>
      <c r="E627" s="24" t="s">
        <v>269</v>
      </c>
      <c r="F627" s="91" t="s">
        <v>701</v>
      </c>
      <c r="G627" s="58">
        <v>500</v>
      </c>
      <c r="H627" s="43">
        <v>21123</v>
      </c>
      <c r="I627" s="213"/>
      <c r="J627" s="43">
        <f>H627+I627</f>
        <v>21123</v>
      </c>
      <c r="K627" s="43">
        <v>21123</v>
      </c>
      <c r="L627" s="213"/>
      <c r="M627" s="43">
        <f>K627+L627</f>
        <v>21123</v>
      </c>
      <c r="N627" s="43">
        <v>21123</v>
      </c>
      <c r="O627" s="213"/>
      <c r="P627" s="43">
        <f>N627+O627</f>
        <v>21123</v>
      </c>
    </row>
    <row r="628" spans="2:16" ht="29.25" customHeight="1" x14ac:dyDescent="0.25">
      <c r="B628" s="156" t="s">
        <v>702</v>
      </c>
      <c r="C628" s="19">
        <v>807</v>
      </c>
      <c r="D628" s="24" t="s">
        <v>63</v>
      </c>
      <c r="E628" s="24" t="s">
        <v>269</v>
      </c>
      <c r="F628" s="91" t="s">
        <v>703</v>
      </c>
      <c r="G628" s="1"/>
      <c r="H628" s="9">
        <f t="shared" ref="H628:P628" si="351">H629</f>
        <v>124870</v>
      </c>
      <c r="I628" s="217">
        <f t="shared" si="351"/>
        <v>0</v>
      </c>
      <c r="J628" s="9">
        <f t="shared" si="351"/>
        <v>124870</v>
      </c>
      <c r="K628" s="9">
        <f t="shared" si="351"/>
        <v>124870</v>
      </c>
      <c r="L628" s="217">
        <f t="shared" si="351"/>
        <v>0</v>
      </c>
      <c r="M628" s="9">
        <f t="shared" si="351"/>
        <v>124870</v>
      </c>
      <c r="N628" s="9">
        <f t="shared" si="351"/>
        <v>124870</v>
      </c>
      <c r="O628" s="217">
        <f t="shared" si="351"/>
        <v>0</v>
      </c>
      <c r="P628" s="9">
        <f t="shared" si="351"/>
        <v>124870</v>
      </c>
    </row>
    <row r="629" spans="2:16" ht="120" customHeight="1" x14ac:dyDescent="0.25">
      <c r="B629" s="156" t="s">
        <v>704</v>
      </c>
      <c r="C629" s="19">
        <v>807</v>
      </c>
      <c r="D629" s="24" t="s">
        <v>63</v>
      </c>
      <c r="E629" s="24" t="s">
        <v>269</v>
      </c>
      <c r="F629" s="91" t="s">
        <v>705</v>
      </c>
      <c r="G629" s="58">
        <v>800</v>
      </c>
      <c r="H629" s="43">
        <v>124870</v>
      </c>
      <c r="I629" s="213"/>
      <c r="J629" s="43">
        <f>H629+I629</f>
        <v>124870</v>
      </c>
      <c r="K629" s="43">
        <v>124870</v>
      </c>
      <c r="L629" s="213"/>
      <c r="M629" s="43">
        <f>K629+L629</f>
        <v>124870</v>
      </c>
      <c r="N629" s="43">
        <v>124870</v>
      </c>
      <c r="O629" s="213"/>
      <c r="P629" s="43">
        <f>N629+O629</f>
        <v>124870</v>
      </c>
    </row>
    <row r="630" spans="2:16" ht="30" hidden="1" x14ac:dyDescent="0.25">
      <c r="B630" s="156" t="s">
        <v>706</v>
      </c>
      <c r="C630" s="19">
        <v>807</v>
      </c>
      <c r="D630" s="24" t="s">
        <v>63</v>
      </c>
      <c r="E630" s="24" t="s">
        <v>269</v>
      </c>
      <c r="F630" s="91" t="s">
        <v>707</v>
      </c>
      <c r="G630" s="21"/>
      <c r="H630" s="9">
        <f t="shared" ref="H630:P630" si="352">H631</f>
        <v>0</v>
      </c>
      <c r="I630" s="217">
        <f t="shared" si="352"/>
        <v>0</v>
      </c>
      <c r="J630" s="9">
        <f t="shared" si="352"/>
        <v>0</v>
      </c>
      <c r="K630" s="9">
        <f t="shared" si="352"/>
        <v>0</v>
      </c>
      <c r="L630" s="217">
        <f t="shared" si="352"/>
        <v>0</v>
      </c>
      <c r="M630" s="9">
        <f t="shared" si="352"/>
        <v>0</v>
      </c>
      <c r="N630" s="9">
        <f t="shared" si="352"/>
        <v>0</v>
      </c>
      <c r="O630" s="217">
        <f t="shared" si="352"/>
        <v>0</v>
      </c>
      <c r="P630" s="9">
        <f t="shared" si="352"/>
        <v>0</v>
      </c>
    </row>
    <row r="631" spans="2:16" ht="30" hidden="1" x14ac:dyDescent="0.25">
      <c r="B631" s="156" t="s">
        <v>708</v>
      </c>
      <c r="C631" s="19">
        <v>807</v>
      </c>
      <c r="D631" s="24" t="s">
        <v>63</v>
      </c>
      <c r="E631" s="24" t="s">
        <v>269</v>
      </c>
      <c r="F631" s="91" t="s">
        <v>709</v>
      </c>
      <c r="G631" s="58">
        <v>800</v>
      </c>
      <c r="H631" s="43">
        <v>0</v>
      </c>
      <c r="I631" s="213">
        <v>0</v>
      </c>
      <c r="J631" s="43">
        <v>0</v>
      </c>
      <c r="K631" s="43">
        <v>0</v>
      </c>
      <c r="L631" s="213">
        <v>0</v>
      </c>
      <c r="M631" s="43">
        <v>0</v>
      </c>
      <c r="N631" s="43">
        <v>0</v>
      </c>
      <c r="O631" s="213">
        <v>0</v>
      </c>
      <c r="P631" s="43">
        <v>0</v>
      </c>
    </row>
    <row r="632" spans="2:16" ht="36.75" customHeight="1" x14ac:dyDescent="0.25">
      <c r="B632" s="156" t="s">
        <v>277</v>
      </c>
      <c r="C632" s="19">
        <v>807</v>
      </c>
      <c r="D632" s="24" t="s">
        <v>63</v>
      </c>
      <c r="E632" s="24" t="s">
        <v>269</v>
      </c>
      <c r="F632" s="91" t="s">
        <v>710</v>
      </c>
      <c r="G632" s="58"/>
      <c r="H632" s="9">
        <f t="shared" ref="H632:P632" si="353">H634</f>
        <v>50</v>
      </c>
      <c r="I632" s="217">
        <f t="shared" si="353"/>
        <v>0</v>
      </c>
      <c r="J632" s="9">
        <f t="shared" si="353"/>
        <v>50</v>
      </c>
      <c r="K632" s="9">
        <f t="shared" si="353"/>
        <v>50</v>
      </c>
      <c r="L632" s="217">
        <f t="shared" si="353"/>
        <v>0</v>
      </c>
      <c r="M632" s="9">
        <f t="shared" si="353"/>
        <v>50</v>
      </c>
      <c r="N632" s="9">
        <f t="shared" si="353"/>
        <v>50</v>
      </c>
      <c r="O632" s="217">
        <f t="shared" si="353"/>
        <v>0</v>
      </c>
      <c r="P632" s="9">
        <f t="shared" si="353"/>
        <v>50</v>
      </c>
    </row>
    <row r="633" spans="2:16" ht="48" customHeight="1" x14ac:dyDescent="0.25">
      <c r="B633" s="156" t="s">
        <v>183</v>
      </c>
      <c r="C633" s="19">
        <v>807</v>
      </c>
      <c r="D633" s="24" t="s">
        <v>63</v>
      </c>
      <c r="E633" s="24" t="s">
        <v>269</v>
      </c>
      <c r="F633" s="91" t="s">
        <v>711</v>
      </c>
      <c r="G633" s="58"/>
      <c r="H633" s="9">
        <f t="shared" ref="H633:P633" si="354">H634</f>
        <v>50</v>
      </c>
      <c r="I633" s="217">
        <f t="shared" si="354"/>
        <v>0</v>
      </c>
      <c r="J633" s="9">
        <f t="shared" si="354"/>
        <v>50</v>
      </c>
      <c r="K633" s="9">
        <f t="shared" si="354"/>
        <v>50</v>
      </c>
      <c r="L633" s="217">
        <f t="shared" si="354"/>
        <v>0</v>
      </c>
      <c r="M633" s="9">
        <f t="shared" si="354"/>
        <v>50</v>
      </c>
      <c r="N633" s="9">
        <f t="shared" si="354"/>
        <v>50</v>
      </c>
      <c r="O633" s="217">
        <f t="shared" si="354"/>
        <v>0</v>
      </c>
      <c r="P633" s="9">
        <f t="shared" si="354"/>
        <v>50</v>
      </c>
    </row>
    <row r="634" spans="2:16" ht="78.75" customHeight="1" x14ac:dyDescent="0.25">
      <c r="B634" s="156" t="s">
        <v>185</v>
      </c>
      <c r="C634" s="19">
        <v>807</v>
      </c>
      <c r="D634" s="24" t="s">
        <v>63</v>
      </c>
      <c r="E634" s="24" t="s">
        <v>269</v>
      </c>
      <c r="F634" s="91" t="s">
        <v>712</v>
      </c>
      <c r="G634" s="21">
        <v>600</v>
      </c>
      <c r="H634" s="43">
        <v>50</v>
      </c>
      <c r="I634" s="213"/>
      <c r="J634" s="43">
        <f>H634+I634</f>
        <v>50</v>
      </c>
      <c r="K634" s="43">
        <v>50</v>
      </c>
      <c r="L634" s="213"/>
      <c r="M634" s="43">
        <f>K634+L634</f>
        <v>50</v>
      </c>
      <c r="N634" s="43">
        <v>50</v>
      </c>
      <c r="O634" s="213"/>
      <c r="P634" s="43">
        <f>N634+O634</f>
        <v>50</v>
      </c>
    </row>
    <row r="635" spans="2:16" ht="15.75" hidden="1" x14ac:dyDescent="0.25">
      <c r="B635" s="156" t="s">
        <v>28</v>
      </c>
      <c r="C635" s="19">
        <v>807</v>
      </c>
      <c r="D635" s="24" t="s">
        <v>63</v>
      </c>
      <c r="E635" s="24" t="s">
        <v>269</v>
      </c>
      <c r="F635" s="90">
        <v>99</v>
      </c>
      <c r="G635" s="21"/>
      <c r="H635" s="43">
        <f t="shared" ref="H635:P635" si="355">H636</f>
        <v>0</v>
      </c>
      <c r="I635" s="213">
        <f t="shared" si="355"/>
        <v>0</v>
      </c>
      <c r="J635" s="43">
        <f t="shared" si="355"/>
        <v>0</v>
      </c>
      <c r="K635" s="43">
        <f t="shared" si="355"/>
        <v>0</v>
      </c>
      <c r="L635" s="213">
        <f t="shared" si="355"/>
        <v>0</v>
      </c>
      <c r="M635" s="43">
        <f t="shared" si="355"/>
        <v>0</v>
      </c>
      <c r="N635" s="43">
        <f t="shared" si="355"/>
        <v>0</v>
      </c>
      <c r="O635" s="213">
        <f t="shared" si="355"/>
        <v>0</v>
      </c>
      <c r="P635" s="43">
        <f t="shared" si="355"/>
        <v>0</v>
      </c>
    </row>
    <row r="636" spans="2:16" ht="15.75" hidden="1" x14ac:dyDescent="0.25">
      <c r="B636" s="156" t="s">
        <v>29</v>
      </c>
      <c r="C636" s="19">
        <v>807</v>
      </c>
      <c r="D636" s="24" t="s">
        <v>63</v>
      </c>
      <c r="E636" s="24" t="s">
        <v>269</v>
      </c>
      <c r="F636" s="91" t="s">
        <v>87</v>
      </c>
      <c r="G636" s="21"/>
      <c r="H636" s="43">
        <f t="shared" ref="H636:P636" si="356">H637+H638</f>
        <v>0</v>
      </c>
      <c r="I636" s="213">
        <f t="shared" si="356"/>
        <v>0</v>
      </c>
      <c r="J636" s="43">
        <f t="shared" si="356"/>
        <v>0</v>
      </c>
      <c r="K636" s="43">
        <f t="shared" si="356"/>
        <v>0</v>
      </c>
      <c r="L636" s="213">
        <f t="shared" si="356"/>
        <v>0</v>
      </c>
      <c r="M636" s="43">
        <f t="shared" si="356"/>
        <v>0</v>
      </c>
      <c r="N636" s="43">
        <f t="shared" si="356"/>
        <v>0</v>
      </c>
      <c r="O636" s="213">
        <f t="shared" si="356"/>
        <v>0</v>
      </c>
      <c r="P636" s="43">
        <f t="shared" si="356"/>
        <v>0</v>
      </c>
    </row>
    <row r="637" spans="2:16" ht="30" hidden="1" customHeight="1" x14ac:dyDescent="0.25">
      <c r="B637" s="156" t="s">
        <v>78</v>
      </c>
      <c r="C637" s="19">
        <v>807</v>
      </c>
      <c r="D637" s="24" t="s">
        <v>63</v>
      </c>
      <c r="E637" s="24" t="s">
        <v>269</v>
      </c>
      <c r="F637" s="91" t="s">
        <v>36</v>
      </c>
      <c r="G637" s="21">
        <v>800</v>
      </c>
      <c r="H637" s="43"/>
      <c r="I637" s="213"/>
      <c r="J637" s="43"/>
      <c r="K637" s="43"/>
      <c r="L637" s="213"/>
      <c r="M637" s="43"/>
      <c r="N637" s="43"/>
      <c r="O637" s="213"/>
      <c r="P637" s="43"/>
    </row>
    <row r="638" spans="2:16" ht="72.75" hidden="1" customHeight="1" x14ac:dyDescent="0.25">
      <c r="B638" s="156" t="s">
        <v>153</v>
      </c>
      <c r="C638" s="19">
        <v>807</v>
      </c>
      <c r="D638" s="24" t="s">
        <v>63</v>
      </c>
      <c r="E638" s="24" t="s">
        <v>269</v>
      </c>
      <c r="F638" s="91" t="s">
        <v>80</v>
      </c>
      <c r="G638" s="21">
        <v>500</v>
      </c>
      <c r="H638" s="43"/>
      <c r="I638" s="213"/>
      <c r="J638" s="43"/>
      <c r="K638" s="43"/>
      <c r="L638" s="213"/>
      <c r="M638" s="43"/>
      <c r="N638" s="43"/>
      <c r="O638" s="213"/>
      <c r="P638" s="43"/>
    </row>
    <row r="639" spans="2:16" ht="30" customHeight="1" x14ac:dyDescent="0.25">
      <c r="B639" s="158" t="s">
        <v>155</v>
      </c>
      <c r="C639" s="19">
        <v>807</v>
      </c>
      <c r="D639" s="17" t="s">
        <v>63</v>
      </c>
      <c r="E639" s="17" t="s">
        <v>156</v>
      </c>
      <c r="F639" s="49"/>
      <c r="G639" s="46"/>
      <c r="H639" s="8">
        <f t="shared" ref="H639:P639" si="357">H640+H644</f>
        <v>51105</v>
      </c>
      <c r="I639" s="211">
        <f t="shared" si="357"/>
        <v>0</v>
      </c>
      <c r="J639" s="8">
        <f t="shared" si="357"/>
        <v>51105</v>
      </c>
      <c r="K639" s="8">
        <f t="shared" si="357"/>
        <v>52999</v>
      </c>
      <c r="L639" s="211">
        <f t="shared" si="357"/>
        <v>-1431</v>
      </c>
      <c r="M639" s="8">
        <f t="shared" si="357"/>
        <v>51568</v>
      </c>
      <c r="N639" s="8">
        <f t="shared" si="357"/>
        <v>54920</v>
      </c>
      <c r="O639" s="211">
        <f t="shared" si="357"/>
        <v>-1487</v>
      </c>
      <c r="P639" s="8">
        <f t="shared" si="357"/>
        <v>53433</v>
      </c>
    </row>
    <row r="640" spans="2:16" ht="61.5" customHeight="1" x14ac:dyDescent="0.25">
      <c r="B640" s="156" t="s">
        <v>713</v>
      </c>
      <c r="C640" s="19">
        <v>807</v>
      </c>
      <c r="D640" s="24" t="s">
        <v>63</v>
      </c>
      <c r="E640" s="24" t="s">
        <v>156</v>
      </c>
      <c r="F640" s="91" t="s">
        <v>101</v>
      </c>
      <c r="G640" s="90"/>
      <c r="H640" s="9">
        <f>H641</f>
        <v>51105</v>
      </c>
      <c r="I640" s="217">
        <f t="shared" ref="I640:J642" si="358">I641</f>
        <v>0</v>
      </c>
      <c r="J640" s="9">
        <f t="shared" si="358"/>
        <v>51105</v>
      </c>
      <c r="K640" s="9">
        <f t="shared" ref="K640:N642" si="359">K641</f>
        <v>52999</v>
      </c>
      <c r="L640" s="217">
        <f t="shared" ref="L640:M642" si="360">L641</f>
        <v>-1431</v>
      </c>
      <c r="M640" s="9">
        <f t="shared" si="360"/>
        <v>51568</v>
      </c>
      <c r="N640" s="9">
        <f t="shared" si="359"/>
        <v>54920</v>
      </c>
      <c r="O640" s="217">
        <f t="shared" ref="O640:P642" si="361">O641</f>
        <v>-1487</v>
      </c>
      <c r="P640" s="9">
        <f t="shared" si="361"/>
        <v>53433</v>
      </c>
    </row>
    <row r="641" spans="2:16" ht="33" customHeight="1" x14ac:dyDescent="0.25">
      <c r="B641" s="156" t="s">
        <v>277</v>
      </c>
      <c r="C641" s="19">
        <v>807</v>
      </c>
      <c r="D641" s="24" t="s">
        <v>63</v>
      </c>
      <c r="E641" s="24" t="s">
        <v>156</v>
      </c>
      <c r="F641" s="91" t="s">
        <v>679</v>
      </c>
      <c r="G641" s="90"/>
      <c r="H641" s="9">
        <f>H642</f>
        <v>51105</v>
      </c>
      <c r="I641" s="217">
        <f t="shared" si="358"/>
        <v>0</v>
      </c>
      <c r="J641" s="9">
        <f t="shared" si="358"/>
        <v>51105</v>
      </c>
      <c r="K641" s="9">
        <f t="shared" si="359"/>
        <v>52999</v>
      </c>
      <c r="L641" s="217">
        <f t="shared" si="360"/>
        <v>-1431</v>
      </c>
      <c r="M641" s="9">
        <f t="shared" si="360"/>
        <v>51568</v>
      </c>
      <c r="N641" s="9">
        <f t="shared" si="359"/>
        <v>54920</v>
      </c>
      <c r="O641" s="217">
        <f t="shared" si="361"/>
        <v>-1487</v>
      </c>
      <c r="P641" s="9">
        <f t="shared" si="361"/>
        <v>53433</v>
      </c>
    </row>
    <row r="642" spans="2:16" ht="48" customHeight="1" x14ac:dyDescent="0.25">
      <c r="B642" s="156" t="s">
        <v>183</v>
      </c>
      <c r="C642" s="19">
        <v>807</v>
      </c>
      <c r="D642" s="24" t="s">
        <v>63</v>
      </c>
      <c r="E642" s="24" t="s">
        <v>156</v>
      </c>
      <c r="F642" s="91" t="s">
        <v>714</v>
      </c>
      <c r="G642" s="90"/>
      <c r="H642" s="9">
        <f>H643</f>
        <v>51105</v>
      </c>
      <c r="I642" s="217">
        <f t="shared" si="358"/>
        <v>0</v>
      </c>
      <c r="J642" s="9">
        <f t="shared" si="358"/>
        <v>51105</v>
      </c>
      <c r="K642" s="9">
        <f t="shared" si="359"/>
        <v>52999</v>
      </c>
      <c r="L642" s="217">
        <f t="shared" si="360"/>
        <v>-1431</v>
      </c>
      <c r="M642" s="9">
        <f t="shared" si="360"/>
        <v>51568</v>
      </c>
      <c r="N642" s="9">
        <f t="shared" si="359"/>
        <v>54920</v>
      </c>
      <c r="O642" s="217">
        <f t="shared" si="361"/>
        <v>-1487</v>
      </c>
      <c r="P642" s="9">
        <f t="shared" si="361"/>
        <v>53433</v>
      </c>
    </row>
    <row r="643" spans="2:16" ht="76.5" customHeight="1" x14ac:dyDescent="0.25">
      <c r="B643" s="156" t="s">
        <v>715</v>
      </c>
      <c r="C643" s="19">
        <v>807</v>
      </c>
      <c r="D643" s="24" t="s">
        <v>63</v>
      </c>
      <c r="E643" s="24" t="s">
        <v>156</v>
      </c>
      <c r="F643" s="91" t="s">
        <v>716</v>
      </c>
      <c r="G643" s="58">
        <v>600</v>
      </c>
      <c r="H643" s="43">
        <v>51105</v>
      </c>
      <c r="I643" s="213"/>
      <c r="J643" s="43">
        <f>H643+I643</f>
        <v>51105</v>
      </c>
      <c r="K643" s="43">
        <v>52999</v>
      </c>
      <c r="L643" s="213">
        <v>-1431</v>
      </c>
      <c r="M643" s="43">
        <f>K643+L643</f>
        <v>51568</v>
      </c>
      <c r="N643" s="43">
        <v>54920</v>
      </c>
      <c r="O643" s="213">
        <v>-1487</v>
      </c>
      <c r="P643" s="43">
        <f>N643+O643</f>
        <v>53433</v>
      </c>
    </row>
    <row r="644" spans="2:16" ht="15.75" hidden="1" x14ac:dyDescent="0.25">
      <c r="B644" s="156" t="s">
        <v>28</v>
      </c>
      <c r="C644" s="19">
        <v>807</v>
      </c>
      <c r="D644" s="24" t="s">
        <v>63</v>
      </c>
      <c r="E644" s="24" t="s">
        <v>156</v>
      </c>
      <c r="F644" s="90">
        <v>99</v>
      </c>
      <c r="G644" s="58"/>
      <c r="H644" s="43">
        <f t="shared" ref="H644:J645" si="362">H645</f>
        <v>0</v>
      </c>
      <c r="I644" s="213">
        <f t="shared" si="362"/>
        <v>0</v>
      </c>
      <c r="J644" s="43">
        <f t="shared" si="362"/>
        <v>0</v>
      </c>
      <c r="K644" s="43">
        <f t="shared" ref="K644:N645" si="363">K645</f>
        <v>0</v>
      </c>
      <c r="L644" s="213">
        <f>L645</f>
        <v>0</v>
      </c>
      <c r="M644" s="43">
        <f>M645</f>
        <v>0</v>
      </c>
      <c r="N644" s="43">
        <f t="shared" si="363"/>
        <v>0</v>
      </c>
      <c r="O644" s="213">
        <f>O645</f>
        <v>0</v>
      </c>
      <c r="P644" s="43">
        <f>P645</f>
        <v>0</v>
      </c>
    </row>
    <row r="645" spans="2:16" ht="17.25" hidden="1" customHeight="1" x14ac:dyDescent="0.25">
      <c r="B645" s="156" t="s">
        <v>29</v>
      </c>
      <c r="C645" s="19">
        <v>807</v>
      </c>
      <c r="D645" s="24" t="s">
        <v>63</v>
      </c>
      <c r="E645" s="24" t="s">
        <v>156</v>
      </c>
      <c r="F645" s="91" t="s">
        <v>87</v>
      </c>
      <c r="G645" s="90"/>
      <c r="H645" s="43">
        <f t="shared" si="362"/>
        <v>0</v>
      </c>
      <c r="I645" s="213">
        <f t="shared" si="362"/>
        <v>0</v>
      </c>
      <c r="J645" s="43">
        <f t="shared" si="362"/>
        <v>0</v>
      </c>
      <c r="K645" s="43">
        <f t="shared" si="363"/>
        <v>0</v>
      </c>
      <c r="L645" s="213">
        <f>L646</f>
        <v>0</v>
      </c>
      <c r="M645" s="43">
        <f>M646</f>
        <v>0</v>
      </c>
      <c r="N645" s="43">
        <f t="shared" si="363"/>
        <v>0</v>
      </c>
      <c r="O645" s="213">
        <f>O646</f>
        <v>0</v>
      </c>
      <c r="P645" s="43">
        <f>P646</f>
        <v>0</v>
      </c>
    </row>
    <row r="646" spans="2:16" ht="44.25" hidden="1" customHeight="1" x14ac:dyDescent="0.25">
      <c r="B646" s="156" t="s">
        <v>717</v>
      </c>
      <c r="C646" s="19">
        <v>807</v>
      </c>
      <c r="D646" s="24" t="s">
        <v>63</v>
      </c>
      <c r="E646" s="24" t="s">
        <v>156</v>
      </c>
      <c r="F646" s="91" t="s">
        <v>36</v>
      </c>
      <c r="G646" s="21">
        <v>400</v>
      </c>
      <c r="H646" s="43"/>
      <c r="I646" s="213"/>
      <c r="J646" s="43"/>
      <c r="K646" s="43"/>
      <c r="L646" s="213"/>
      <c r="M646" s="43"/>
      <c r="N646" s="43"/>
      <c r="O646" s="213"/>
      <c r="P646" s="43"/>
    </row>
    <row r="647" spans="2:16" ht="39.75" hidden="1" customHeight="1" x14ac:dyDescent="0.25">
      <c r="B647" s="192" t="s">
        <v>718</v>
      </c>
      <c r="C647" s="147"/>
      <c r="D647" s="148"/>
      <c r="E647" s="148"/>
      <c r="F647" s="149"/>
      <c r="G647" s="150"/>
      <c r="H647" s="151"/>
      <c r="I647" s="223"/>
      <c r="J647" s="151"/>
      <c r="K647" s="151"/>
      <c r="L647" s="223"/>
      <c r="M647" s="151"/>
      <c r="N647" s="151"/>
      <c r="O647" s="223"/>
      <c r="P647" s="151"/>
    </row>
    <row r="648" spans="2:16" ht="24" customHeight="1" x14ac:dyDescent="0.25">
      <c r="B648" s="160" t="s">
        <v>248</v>
      </c>
      <c r="C648" s="19">
        <v>807</v>
      </c>
      <c r="D648" s="17" t="s">
        <v>15</v>
      </c>
      <c r="E648" s="16"/>
      <c r="F648" s="49"/>
      <c r="G648" s="46"/>
      <c r="H648" s="44">
        <f t="shared" ref="H648:J649" si="364">H649</f>
        <v>413000</v>
      </c>
      <c r="I648" s="216">
        <f t="shared" si="364"/>
        <v>47499</v>
      </c>
      <c r="J648" s="44">
        <f t="shared" si="364"/>
        <v>460499</v>
      </c>
      <c r="K648" s="44">
        <f t="shared" ref="K648:N649" si="365">K649</f>
        <v>50000</v>
      </c>
      <c r="L648" s="216">
        <f>L649</f>
        <v>150000</v>
      </c>
      <c r="M648" s="44">
        <f>M649</f>
        <v>200000</v>
      </c>
      <c r="N648" s="44">
        <f t="shared" si="365"/>
        <v>50000</v>
      </c>
      <c r="O648" s="216">
        <f>O649</f>
        <v>150000</v>
      </c>
      <c r="P648" s="44">
        <f>P649</f>
        <v>200000</v>
      </c>
    </row>
    <row r="649" spans="2:16" ht="15.75" x14ac:dyDescent="0.25">
      <c r="B649" s="158" t="s">
        <v>250</v>
      </c>
      <c r="C649" s="19">
        <v>807</v>
      </c>
      <c r="D649" s="17" t="s">
        <v>15</v>
      </c>
      <c r="E649" s="17" t="s">
        <v>59</v>
      </c>
      <c r="F649" s="49"/>
      <c r="G649" s="46"/>
      <c r="H649" s="44">
        <f t="shared" si="364"/>
        <v>413000</v>
      </c>
      <c r="I649" s="216">
        <f t="shared" si="364"/>
        <v>47499</v>
      </c>
      <c r="J649" s="44">
        <f t="shared" si="364"/>
        <v>460499</v>
      </c>
      <c r="K649" s="44">
        <f t="shared" si="365"/>
        <v>50000</v>
      </c>
      <c r="L649" s="216">
        <f>L650</f>
        <v>150000</v>
      </c>
      <c r="M649" s="44">
        <f>M650</f>
        <v>200000</v>
      </c>
      <c r="N649" s="44">
        <f t="shared" si="365"/>
        <v>50000</v>
      </c>
      <c r="O649" s="216">
        <f>O650</f>
        <v>150000</v>
      </c>
      <c r="P649" s="44">
        <f>P650</f>
        <v>200000</v>
      </c>
    </row>
    <row r="650" spans="2:16" ht="72.75" customHeight="1" x14ac:dyDescent="0.25">
      <c r="B650" s="156" t="s">
        <v>713</v>
      </c>
      <c r="C650" s="19">
        <v>807</v>
      </c>
      <c r="D650" s="52" t="s">
        <v>15</v>
      </c>
      <c r="E650" s="52" t="s">
        <v>59</v>
      </c>
      <c r="F650" s="99" t="s">
        <v>101</v>
      </c>
      <c r="G650" s="51"/>
      <c r="H650" s="43">
        <f t="shared" ref="H650:P650" si="366">H651+H658</f>
        <v>413000</v>
      </c>
      <c r="I650" s="213">
        <f t="shared" si="366"/>
        <v>47499</v>
      </c>
      <c r="J650" s="43">
        <f t="shared" si="366"/>
        <v>460499</v>
      </c>
      <c r="K650" s="43">
        <f t="shared" si="366"/>
        <v>50000</v>
      </c>
      <c r="L650" s="213">
        <f t="shared" si="366"/>
        <v>150000</v>
      </c>
      <c r="M650" s="43">
        <f t="shared" si="366"/>
        <v>200000</v>
      </c>
      <c r="N650" s="43">
        <f t="shared" si="366"/>
        <v>50000</v>
      </c>
      <c r="O650" s="213">
        <f t="shared" si="366"/>
        <v>150000</v>
      </c>
      <c r="P650" s="43">
        <f t="shared" si="366"/>
        <v>200000</v>
      </c>
    </row>
    <row r="651" spans="2:16" ht="42.75" customHeight="1" x14ac:dyDescent="0.25">
      <c r="B651" s="156" t="s">
        <v>719</v>
      </c>
      <c r="C651" s="19">
        <v>807</v>
      </c>
      <c r="D651" s="52" t="s">
        <v>15</v>
      </c>
      <c r="E651" s="52" t="s">
        <v>59</v>
      </c>
      <c r="F651" s="99" t="s">
        <v>720</v>
      </c>
      <c r="G651" s="51"/>
      <c r="H651" s="43">
        <f>H652</f>
        <v>113000</v>
      </c>
      <c r="I651" s="213">
        <f>I652</f>
        <v>0</v>
      </c>
      <c r="J651" s="43">
        <f>J652</f>
        <v>113000</v>
      </c>
      <c r="K651" s="43">
        <f t="shared" ref="K651:N652" si="367">K652</f>
        <v>50000</v>
      </c>
      <c r="L651" s="213">
        <f>L652</f>
        <v>0</v>
      </c>
      <c r="M651" s="43">
        <f>M652</f>
        <v>50000</v>
      </c>
      <c r="N651" s="43">
        <f t="shared" si="367"/>
        <v>50000</v>
      </c>
      <c r="O651" s="213">
        <f>O652</f>
        <v>0</v>
      </c>
      <c r="P651" s="43">
        <f>P652</f>
        <v>50000</v>
      </c>
    </row>
    <row r="652" spans="2:16" ht="49.5" customHeight="1" x14ac:dyDescent="0.25">
      <c r="B652" s="156" t="s">
        <v>721</v>
      </c>
      <c r="C652" s="19">
        <v>807</v>
      </c>
      <c r="D652" s="52" t="s">
        <v>15</v>
      </c>
      <c r="E652" s="52" t="s">
        <v>59</v>
      </c>
      <c r="F652" s="99" t="s">
        <v>722</v>
      </c>
      <c r="G652" s="51"/>
      <c r="H652" s="43">
        <f>H653+H657</f>
        <v>113000</v>
      </c>
      <c r="I652" s="213">
        <f>I653+I657</f>
        <v>0</v>
      </c>
      <c r="J652" s="43">
        <f>J653+J657</f>
        <v>113000</v>
      </c>
      <c r="K652" s="43">
        <f t="shared" si="367"/>
        <v>50000</v>
      </c>
      <c r="L652" s="213">
        <f>L653+L657</f>
        <v>0</v>
      </c>
      <c r="M652" s="43">
        <f>M653+M657</f>
        <v>50000</v>
      </c>
      <c r="N652" s="43">
        <f t="shared" si="367"/>
        <v>50000</v>
      </c>
      <c r="O652" s="213">
        <f>O653+O657</f>
        <v>0</v>
      </c>
      <c r="P652" s="43">
        <f>P653+P657</f>
        <v>50000</v>
      </c>
    </row>
    <row r="653" spans="2:16" ht="81" customHeight="1" x14ac:dyDescent="0.25">
      <c r="B653" s="156" t="s">
        <v>723</v>
      </c>
      <c r="C653" s="49">
        <v>807</v>
      </c>
      <c r="D653" s="52" t="s">
        <v>15</v>
      </c>
      <c r="E653" s="52" t="s">
        <v>59</v>
      </c>
      <c r="F653" s="99" t="s">
        <v>724</v>
      </c>
      <c r="G653" s="51">
        <v>400</v>
      </c>
      <c r="H653" s="43">
        <v>0</v>
      </c>
      <c r="I653" s="213"/>
      <c r="J653" s="43"/>
      <c r="K653" s="43">
        <v>50000</v>
      </c>
      <c r="L653" s="213"/>
      <c r="M653" s="43">
        <f>K653+L653</f>
        <v>50000</v>
      </c>
      <c r="N653" s="43">
        <v>50000</v>
      </c>
      <c r="O653" s="213"/>
      <c r="P653" s="43">
        <f>N653+O653</f>
        <v>50000</v>
      </c>
    </row>
    <row r="654" spans="2:16" ht="30" hidden="1" x14ac:dyDescent="0.25">
      <c r="B654" s="156" t="s">
        <v>725</v>
      </c>
      <c r="C654" s="49">
        <v>807</v>
      </c>
      <c r="D654" s="52" t="s">
        <v>15</v>
      </c>
      <c r="E654" s="52" t="s">
        <v>59</v>
      </c>
      <c r="F654" s="99" t="s">
        <v>726</v>
      </c>
      <c r="G654" s="51"/>
      <c r="H654" s="43">
        <f>H655</f>
        <v>0</v>
      </c>
      <c r="I654" s="213"/>
      <c r="J654" s="43">
        <f>H654+I654</f>
        <v>0</v>
      </c>
      <c r="K654" s="43">
        <f t="shared" ref="K654:N655" si="368">K655</f>
        <v>0</v>
      </c>
      <c r="L654" s="213"/>
      <c r="M654" s="43">
        <f>K654+L654</f>
        <v>0</v>
      </c>
      <c r="N654" s="43">
        <f t="shared" si="368"/>
        <v>0</v>
      </c>
      <c r="O654" s="213"/>
      <c r="P654" s="43">
        <f>N654+O654</f>
        <v>0</v>
      </c>
    </row>
    <row r="655" spans="2:16" ht="30" hidden="1" x14ac:dyDescent="0.25">
      <c r="B655" s="156" t="s">
        <v>727</v>
      </c>
      <c r="C655" s="49">
        <v>807</v>
      </c>
      <c r="D655" s="52" t="s">
        <v>15</v>
      </c>
      <c r="E655" s="52" t="s">
        <v>59</v>
      </c>
      <c r="F655" s="99" t="s">
        <v>728</v>
      </c>
      <c r="G655" s="51"/>
      <c r="H655" s="43">
        <f>H656</f>
        <v>0</v>
      </c>
      <c r="I655" s="213"/>
      <c r="J655" s="43">
        <f>H655+I655</f>
        <v>0</v>
      </c>
      <c r="K655" s="43">
        <f t="shared" si="368"/>
        <v>0</v>
      </c>
      <c r="L655" s="213"/>
      <c r="M655" s="43">
        <f>K655+L655</f>
        <v>0</v>
      </c>
      <c r="N655" s="43">
        <f t="shared" si="368"/>
        <v>0</v>
      </c>
      <c r="O655" s="213"/>
      <c r="P655" s="43">
        <f>N655+O655</f>
        <v>0</v>
      </c>
    </row>
    <row r="656" spans="2:16" ht="45" hidden="1" x14ac:dyDescent="0.25">
      <c r="B656" s="156" t="s">
        <v>729</v>
      </c>
      <c r="C656" s="19">
        <v>807</v>
      </c>
      <c r="D656" s="24" t="s">
        <v>15</v>
      </c>
      <c r="E656" s="24" t="s">
        <v>59</v>
      </c>
      <c r="F656" s="89" t="s">
        <v>730</v>
      </c>
      <c r="G656" s="21">
        <v>500</v>
      </c>
      <c r="H656" s="43"/>
      <c r="I656" s="213"/>
      <c r="J656" s="43">
        <f>H656+I656</f>
        <v>0</v>
      </c>
      <c r="K656" s="43"/>
      <c r="L656" s="213"/>
      <c r="M656" s="43">
        <f>K656+L656</f>
        <v>0</v>
      </c>
      <c r="N656" s="43"/>
      <c r="O656" s="213"/>
      <c r="P656" s="43">
        <f>N656+O656</f>
        <v>0</v>
      </c>
    </row>
    <row r="657" spans="2:16" ht="84.75" customHeight="1" x14ac:dyDescent="0.25">
      <c r="B657" s="156" t="s">
        <v>2289</v>
      </c>
      <c r="C657" s="19">
        <v>807</v>
      </c>
      <c r="D657" s="24" t="s">
        <v>15</v>
      </c>
      <c r="E657" s="24" t="s">
        <v>59</v>
      </c>
      <c r="F657" s="89" t="s">
        <v>731</v>
      </c>
      <c r="G657" s="21">
        <v>500</v>
      </c>
      <c r="H657" s="43">
        <v>113000</v>
      </c>
      <c r="I657" s="213"/>
      <c r="J657" s="43">
        <f>H657+I657</f>
        <v>113000</v>
      </c>
      <c r="K657" s="43">
        <v>0</v>
      </c>
      <c r="L657" s="213"/>
      <c r="M657" s="43"/>
      <c r="N657" s="43"/>
      <c r="O657" s="213"/>
      <c r="P657" s="43"/>
    </row>
    <row r="658" spans="2:16" ht="42" customHeight="1" x14ac:dyDescent="0.25">
      <c r="B658" s="156" t="s">
        <v>725</v>
      </c>
      <c r="C658" s="19">
        <v>807</v>
      </c>
      <c r="D658" s="24" t="s">
        <v>15</v>
      </c>
      <c r="E658" s="24" t="s">
        <v>59</v>
      </c>
      <c r="F658" s="89" t="s">
        <v>726</v>
      </c>
      <c r="G658" s="21"/>
      <c r="H658" s="43">
        <f t="shared" ref="H658:P658" si="369">H659</f>
        <v>300000</v>
      </c>
      <c r="I658" s="213">
        <f>I659+I662</f>
        <v>47499</v>
      </c>
      <c r="J658" s="43">
        <f>J659+J662</f>
        <v>347499</v>
      </c>
      <c r="K658" s="43">
        <f t="shared" si="369"/>
        <v>0</v>
      </c>
      <c r="L658" s="213">
        <f t="shared" si="369"/>
        <v>150000</v>
      </c>
      <c r="M658" s="43">
        <f t="shared" si="369"/>
        <v>150000</v>
      </c>
      <c r="N658" s="43">
        <f t="shared" si="369"/>
        <v>0</v>
      </c>
      <c r="O658" s="213">
        <f t="shared" si="369"/>
        <v>150000</v>
      </c>
      <c r="P658" s="43">
        <f t="shared" si="369"/>
        <v>150000</v>
      </c>
    </row>
    <row r="659" spans="2:16" ht="29.25" customHeight="1" x14ac:dyDescent="0.25">
      <c r="B659" s="156" t="s">
        <v>732</v>
      </c>
      <c r="C659" s="19">
        <v>807</v>
      </c>
      <c r="D659" s="24" t="s">
        <v>15</v>
      </c>
      <c r="E659" s="24" t="s">
        <v>59</v>
      </c>
      <c r="F659" s="89" t="s">
        <v>728</v>
      </c>
      <c r="G659" s="21"/>
      <c r="H659" s="43">
        <f>H660+H661</f>
        <v>300000</v>
      </c>
      <c r="I659" s="213">
        <f>I660+I661</f>
        <v>26205</v>
      </c>
      <c r="J659" s="43">
        <f>J660+J661</f>
        <v>326205</v>
      </c>
      <c r="K659" s="43">
        <v>0</v>
      </c>
      <c r="L659" s="213">
        <f>L660+L661</f>
        <v>150000</v>
      </c>
      <c r="M659" s="43">
        <f>M660+M661</f>
        <v>150000</v>
      </c>
      <c r="N659" s="43">
        <v>0</v>
      </c>
      <c r="O659" s="213">
        <f>O660+O661</f>
        <v>150000</v>
      </c>
      <c r="P659" s="43">
        <f>P660+P661</f>
        <v>150000</v>
      </c>
    </row>
    <row r="660" spans="2:16" ht="52.5" customHeight="1" x14ac:dyDescent="0.25">
      <c r="B660" s="156" t="s">
        <v>2233</v>
      </c>
      <c r="C660" s="19">
        <v>807</v>
      </c>
      <c r="D660" s="24" t="s">
        <v>15</v>
      </c>
      <c r="E660" s="24" t="s">
        <v>59</v>
      </c>
      <c r="F660" s="89" t="s">
        <v>2232</v>
      </c>
      <c r="G660" s="21">
        <v>400</v>
      </c>
      <c r="H660" s="43"/>
      <c r="I660" s="213"/>
      <c r="J660" s="43"/>
      <c r="K660" s="43"/>
      <c r="L660" s="213">
        <v>150000</v>
      </c>
      <c r="M660" s="43">
        <f>K660+L660</f>
        <v>150000</v>
      </c>
      <c r="N660" s="43"/>
      <c r="O660" s="213">
        <v>150000</v>
      </c>
      <c r="P660" s="43">
        <f>N660+O660</f>
        <v>150000</v>
      </c>
    </row>
    <row r="661" spans="2:16" ht="40.5" customHeight="1" x14ac:dyDescent="0.25">
      <c r="B661" s="156" t="s">
        <v>729</v>
      </c>
      <c r="C661" s="19">
        <v>807</v>
      </c>
      <c r="D661" s="24" t="s">
        <v>15</v>
      </c>
      <c r="E661" s="24" t="s">
        <v>59</v>
      </c>
      <c r="F661" s="89" t="s">
        <v>730</v>
      </c>
      <c r="G661" s="21">
        <v>500</v>
      </c>
      <c r="H661" s="43">
        <v>300000</v>
      </c>
      <c r="I661" s="213">
        <v>26205</v>
      </c>
      <c r="J661" s="43">
        <f>H661+I661</f>
        <v>326205</v>
      </c>
      <c r="K661" s="43">
        <v>0</v>
      </c>
      <c r="L661" s="213"/>
      <c r="M661" s="43"/>
      <c r="N661" s="43"/>
      <c r="O661" s="213"/>
      <c r="P661" s="43"/>
    </row>
    <row r="662" spans="2:16" ht="49.5" customHeight="1" x14ac:dyDescent="0.25">
      <c r="B662" s="156" t="s">
        <v>733</v>
      </c>
      <c r="C662" s="19">
        <v>807</v>
      </c>
      <c r="D662" s="24" t="s">
        <v>15</v>
      </c>
      <c r="E662" s="24" t="s">
        <v>59</v>
      </c>
      <c r="F662" s="89" t="s">
        <v>734</v>
      </c>
      <c r="G662" s="21"/>
      <c r="H662" s="43"/>
      <c r="I662" s="213">
        <f>I663</f>
        <v>21294</v>
      </c>
      <c r="J662" s="43">
        <f>J663</f>
        <v>21294</v>
      </c>
      <c r="K662" s="43"/>
      <c r="L662" s="213"/>
      <c r="M662" s="43"/>
      <c r="N662" s="43"/>
      <c r="O662" s="213"/>
      <c r="P662" s="43"/>
    </row>
    <row r="663" spans="2:16" ht="83.25" customHeight="1" x14ac:dyDescent="0.25">
      <c r="B663" s="156" t="s">
        <v>512</v>
      </c>
      <c r="C663" s="19">
        <v>807</v>
      </c>
      <c r="D663" s="24" t="s">
        <v>15</v>
      </c>
      <c r="E663" s="24" t="s">
        <v>59</v>
      </c>
      <c r="F663" s="89" t="s">
        <v>735</v>
      </c>
      <c r="G663" s="21">
        <v>400</v>
      </c>
      <c r="H663" s="43"/>
      <c r="I663" s="213">
        <v>21294</v>
      </c>
      <c r="J663" s="43">
        <f>H663+I663</f>
        <v>21294</v>
      </c>
      <c r="K663" s="43"/>
      <c r="L663" s="213"/>
      <c r="M663" s="43"/>
      <c r="N663" s="43"/>
      <c r="O663" s="213"/>
      <c r="P663" s="43"/>
    </row>
    <row r="664" spans="2:16" ht="21" customHeight="1" x14ac:dyDescent="0.25">
      <c r="B664" s="158" t="s">
        <v>654</v>
      </c>
      <c r="C664" s="19">
        <v>807</v>
      </c>
      <c r="D664" s="17" t="s">
        <v>212</v>
      </c>
      <c r="E664" s="24"/>
      <c r="F664" s="89"/>
      <c r="G664" s="21"/>
      <c r="H664" s="44">
        <f>H665</f>
        <v>6400</v>
      </c>
      <c r="I664" s="216">
        <f t="shared" ref="I664:J668" si="370">I665</f>
        <v>0</v>
      </c>
      <c r="J664" s="44">
        <f t="shared" si="370"/>
        <v>6400</v>
      </c>
      <c r="K664" s="44">
        <f t="shared" ref="K664:L668" si="371">K665</f>
        <v>0</v>
      </c>
      <c r="L664" s="216">
        <f t="shared" si="371"/>
        <v>0</v>
      </c>
      <c r="M664" s="44"/>
      <c r="N664" s="44"/>
      <c r="O664" s="216"/>
      <c r="P664" s="44"/>
    </row>
    <row r="665" spans="2:16" ht="15.75" x14ac:dyDescent="0.25">
      <c r="B665" s="158" t="s">
        <v>2047</v>
      </c>
      <c r="C665" s="19">
        <v>807</v>
      </c>
      <c r="D665" s="17" t="s">
        <v>212</v>
      </c>
      <c r="E665" s="17" t="s">
        <v>15</v>
      </c>
      <c r="F665" s="88"/>
      <c r="G665" s="21"/>
      <c r="H665" s="44">
        <f>H666</f>
        <v>6400</v>
      </c>
      <c r="I665" s="216">
        <f t="shared" si="370"/>
        <v>0</v>
      </c>
      <c r="J665" s="44">
        <f t="shared" si="370"/>
        <v>6400</v>
      </c>
      <c r="K665" s="44">
        <f t="shared" si="371"/>
        <v>0</v>
      </c>
      <c r="L665" s="216">
        <f t="shared" si="371"/>
        <v>0</v>
      </c>
      <c r="M665" s="44"/>
      <c r="N665" s="44"/>
      <c r="O665" s="216"/>
      <c r="P665" s="44"/>
    </row>
    <row r="666" spans="2:16" ht="54" customHeight="1" x14ac:dyDescent="0.25">
      <c r="B666" s="156" t="s">
        <v>656</v>
      </c>
      <c r="C666" s="19">
        <v>807</v>
      </c>
      <c r="D666" s="24" t="s">
        <v>212</v>
      </c>
      <c r="E666" s="24" t="s">
        <v>15</v>
      </c>
      <c r="F666" s="99">
        <v>12</v>
      </c>
      <c r="G666" s="21"/>
      <c r="H666" s="43">
        <f>H667</f>
        <v>6400</v>
      </c>
      <c r="I666" s="213">
        <f t="shared" si="370"/>
        <v>0</v>
      </c>
      <c r="J666" s="43">
        <f t="shared" si="370"/>
        <v>6400</v>
      </c>
      <c r="K666" s="43">
        <f t="shared" si="371"/>
        <v>0</v>
      </c>
      <c r="L666" s="213">
        <f t="shared" si="371"/>
        <v>0</v>
      </c>
      <c r="M666" s="43"/>
      <c r="N666" s="43"/>
      <c r="O666" s="213"/>
      <c r="P666" s="43"/>
    </row>
    <row r="667" spans="2:16" ht="42" customHeight="1" x14ac:dyDescent="0.25">
      <c r="B667" s="156" t="s">
        <v>2177</v>
      </c>
      <c r="C667" s="19">
        <v>807</v>
      </c>
      <c r="D667" s="24" t="s">
        <v>212</v>
      </c>
      <c r="E667" s="24" t="s">
        <v>15</v>
      </c>
      <c r="F667" s="99" t="s">
        <v>2048</v>
      </c>
      <c r="G667" s="21"/>
      <c r="H667" s="43">
        <f>H668</f>
        <v>6400</v>
      </c>
      <c r="I667" s="213">
        <f t="shared" si="370"/>
        <v>0</v>
      </c>
      <c r="J667" s="43">
        <f t="shared" si="370"/>
        <v>6400</v>
      </c>
      <c r="K667" s="43">
        <f t="shared" si="371"/>
        <v>0</v>
      </c>
      <c r="L667" s="213">
        <f t="shared" si="371"/>
        <v>0</v>
      </c>
      <c r="M667" s="43"/>
      <c r="N667" s="43"/>
      <c r="O667" s="213"/>
      <c r="P667" s="43"/>
    </row>
    <row r="668" spans="2:16" ht="41.25" customHeight="1" x14ac:dyDescent="0.25">
      <c r="B668" s="156" t="s">
        <v>2178</v>
      </c>
      <c r="C668" s="19">
        <v>807</v>
      </c>
      <c r="D668" s="24" t="s">
        <v>212</v>
      </c>
      <c r="E668" s="24" t="s">
        <v>15</v>
      </c>
      <c r="F668" s="99" t="s">
        <v>2049</v>
      </c>
      <c r="G668" s="21"/>
      <c r="H668" s="43">
        <f>H669</f>
        <v>6400</v>
      </c>
      <c r="I668" s="213">
        <f t="shared" si="370"/>
        <v>0</v>
      </c>
      <c r="J668" s="43">
        <f t="shared" si="370"/>
        <v>6400</v>
      </c>
      <c r="K668" s="43">
        <f t="shared" si="371"/>
        <v>0</v>
      </c>
      <c r="L668" s="213">
        <f t="shared" si="371"/>
        <v>0</v>
      </c>
      <c r="M668" s="43"/>
      <c r="N668" s="43"/>
      <c r="O668" s="213"/>
      <c r="P668" s="43"/>
    </row>
    <row r="669" spans="2:16" ht="70.5" customHeight="1" x14ac:dyDescent="0.25">
      <c r="B669" s="156" t="s">
        <v>2180</v>
      </c>
      <c r="C669" s="19">
        <v>807</v>
      </c>
      <c r="D669" s="24" t="s">
        <v>212</v>
      </c>
      <c r="E669" s="24" t="s">
        <v>15</v>
      </c>
      <c r="F669" s="99" t="s">
        <v>2179</v>
      </c>
      <c r="G669" s="21">
        <v>600</v>
      </c>
      <c r="H669" s="43">
        <v>6400</v>
      </c>
      <c r="I669" s="213"/>
      <c r="J669" s="43">
        <f>H669+I669</f>
        <v>6400</v>
      </c>
      <c r="K669" s="43">
        <v>0</v>
      </c>
      <c r="L669" s="213"/>
      <c r="M669" s="43"/>
      <c r="N669" s="43"/>
      <c r="O669" s="213"/>
      <c r="P669" s="43"/>
    </row>
    <row r="670" spans="2:16" ht="15.75" x14ac:dyDescent="0.25">
      <c r="B670" s="158" t="s">
        <v>47</v>
      </c>
      <c r="C670" s="19">
        <v>807</v>
      </c>
      <c r="D670" s="17" t="s">
        <v>48</v>
      </c>
      <c r="E670" s="16"/>
      <c r="F670" s="35"/>
      <c r="G670" s="58"/>
      <c r="H670" s="8">
        <f>H671+H692+H751+H711+H762+H745</f>
        <v>2736407</v>
      </c>
      <c r="I670" s="211">
        <f>I671+I692+I751+I711+I762+I745</f>
        <v>616208</v>
      </c>
      <c r="J670" s="8">
        <f>J671+J692+J751+J711+J762+J745</f>
        <v>3352615</v>
      </c>
      <c r="K670" s="8">
        <f>K671+K692+K751+K711+K762+K745</f>
        <v>1666987</v>
      </c>
      <c r="L670" s="211">
        <f>L671+L692+L751+L711+L762+L745+L739</f>
        <v>318191</v>
      </c>
      <c r="M670" s="255">
        <f>M671+M692+M751+M711+M762+M745+M739</f>
        <v>1985178</v>
      </c>
      <c r="N670" s="8">
        <f>N671+N692+N751+N711+N762+N745</f>
        <v>1651759</v>
      </c>
      <c r="O670" s="211">
        <f>O671+O692+O751+O711+O762+O745+O739</f>
        <v>239564</v>
      </c>
      <c r="P670" s="255">
        <f>P671+P692+P751+P711+P762+P745+P739</f>
        <v>1891323</v>
      </c>
    </row>
    <row r="671" spans="2:16" ht="15.75" x14ac:dyDescent="0.25">
      <c r="B671" s="158" t="s">
        <v>741</v>
      </c>
      <c r="C671" s="19">
        <v>807</v>
      </c>
      <c r="D671" s="17" t="s">
        <v>48</v>
      </c>
      <c r="E671" s="17" t="s">
        <v>14</v>
      </c>
      <c r="F671" s="102"/>
      <c r="G671" s="35"/>
      <c r="H671" s="8">
        <f t="shared" ref="H671:P671" si="372">H672+H680</f>
        <v>256209</v>
      </c>
      <c r="I671" s="211">
        <f>I672+I680+I687</f>
        <v>507187</v>
      </c>
      <c r="J671" s="8">
        <f>J672+J680+J687</f>
        <v>763396</v>
      </c>
      <c r="K671" s="8">
        <f t="shared" si="372"/>
        <v>230415</v>
      </c>
      <c r="L671" s="211">
        <f t="shared" si="372"/>
        <v>-112429</v>
      </c>
      <c r="M671" s="8">
        <f t="shared" si="372"/>
        <v>117986</v>
      </c>
      <c r="N671" s="8">
        <f t="shared" si="372"/>
        <v>319353</v>
      </c>
      <c r="O671" s="211">
        <f t="shared" si="372"/>
        <v>-108381</v>
      </c>
      <c r="P671" s="8">
        <f t="shared" si="372"/>
        <v>210972</v>
      </c>
    </row>
    <row r="672" spans="2:16" ht="30" x14ac:dyDescent="0.25">
      <c r="B672" s="156" t="s">
        <v>742</v>
      </c>
      <c r="C672" s="19">
        <v>807</v>
      </c>
      <c r="D672" s="24" t="s">
        <v>48</v>
      </c>
      <c r="E672" s="24" t="s">
        <v>14</v>
      </c>
      <c r="F672" s="91" t="s">
        <v>59</v>
      </c>
      <c r="G672" s="21"/>
      <c r="H672" s="43">
        <f t="shared" ref="H672:J673" si="373">H673</f>
        <v>256209</v>
      </c>
      <c r="I672" s="213">
        <f t="shared" si="373"/>
        <v>34461</v>
      </c>
      <c r="J672" s="43">
        <f t="shared" si="373"/>
        <v>290670</v>
      </c>
      <c r="K672" s="43">
        <f t="shared" ref="K672:N673" si="374">K673</f>
        <v>230415</v>
      </c>
      <c r="L672" s="213">
        <f>L673</f>
        <v>-112429</v>
      </c>
      <c r="M672" s="43">
        <f>M673</f>
        <v>117986</v>
      </c>
      <c r="N672" s="43">
        <f t="shared" si="374"/>
        <v>319353</v>
      </c>
      <c r="O672" s="213">
        <f>O673</f>
        <v>-108381</v>
      </c>
      <c r="P672" s="43">
        <f>P673</f>
        <v>210972</v>
      </c>
    </row>
    <row r="673" spans="2:16" ht="20.25" customHeight="1" x14ac:dyDescent="0.25">
      <c r="B673" s="156" t="s">
        <v>743</v>
      </c>
      <c r="C673" s="19">
        <v>807</v>
      </c>
      <c r="D673" s="24" t="s">
        <v>48</v>
      </c>
      <c r="E673" s="24" t="s">
        <v>14</v>
      </c>
      <c r="F673" s="91" t="s">
        <v>744</v>
      </c>
      <c r="G673" s="58"/>
      <c r="H673" s="9">
        <f t="shared" si="373"/>
        <v>256209</v>
      </c>
      <c r="I673" s="217">
        <f t="shared" si="373"/>
        <v>34461</v>
      </c>
      <c r="J673" s="9">
        <f t="shared" si="373"/>
        <v>290670</v>
      </c>
      <c r="K673" s="9">
        <f t="shared" si="374"/>
        <v>230415</v>
      </c>
      <c r="L673" s="217">
        <f>L674</f>
        <v>-112429</v>
      </c>
      <c r="M673" s="9">
        <f>M674</f>
        <v>117986</v>
      </c>
      <c r="N673" s="9">
        <f t="shared" si="374"/>
        <v>319353</v>
      </c>
      <c r="O673" s="217">
        <f>O674</f>
        <v>-108381</v>
      </c>
      <c r="P673" s="9">
        <f>P674</f>
        <v>210972</v>
      </c>
    </row>
    <row r="674" spans="2:16" ht="30" x14ac:dyDescent="0.25">
      <c r="B674" s="156" t="s">
        <v>745</v>
      </c>
      <c r="C674" s="19">
        <v>807</v>
      </c>
      <c r="D674" s="24" t="s">
        <v>48</v>
      </c>
      <c r="E674" s="24" t="s">
        <v>14</v>
      </c>
      <c r="F674" s="91" t="s">
        <v>746</v>
      </c>
      <c r="G674" s="58"/>
      <c r="H674" s="43">
        <f t="shared" ref="H674:P674" si="375">H676+H678+H679+H675</f>
        <v>256209</v>
      </c>
      <c r="I674" s="213">
        <f t="shared" si="375"/>
        <v>34461</v>
      </c>
      <c r="J674" s="43">
        <f t="shared" si="375"/>
        <v>290670</v>
      </c>
      <c r="K674" s="43">
        <f t="shared" si="375"/>
        <v>230415</v>
      </c>
      <c r="L674" s="213">
        <f t="shared" si="375"/>
        <v>-112429</v>
      </c>
      <c r="M674" s="43">
        <f t="shared" si="375"/>
        <v>117986</v>
      </c>
      <c r="N674" s="43">
        <f t="shared" si="375"/>
        <v>319353</v>
      </c>
      <c r="O674" s="213">
        <f t="shared" si="375"/>
        <v>-108381</v>
      </c>
      <c r="P674" s="43">
        <f t="shared" si="375"/>
        <v>210972</v>
      </c>
    </row>
    <row r="675" spans="2:16" ht="45.75" hidden="1" customHeight="1" x14ac:dyDescent="0.25">
      <c r="B675" s="256" t="s">
        <v>747</v>
      </c>
      <c r="C675" s="19">
        <v>807</v>
      </c>
      <c r="D675" s="24" t="s">
        <v>48</v>
      </c>
      <c r="E675" s="24" t="s">
        <v>14</v>
      </c>
      <c r="F675" s="91" t="s">
        <v>748</v>
      </c>
      <c r="G675" s="58">
        <v>400</v>
      </c>
      <c r="H675" s="43"/>
      <c r="I675" s="213"/>
      <c r="J675" s="43"/>
      <c r="K675" s="43"/>
      <c r="L675" s="213"/>
      <c r="M675" s="43"/>
      <c r="N675" s="43"/>
      <c r="O675" s="213"/>
      <c r="P675" s="43"/>
    </row>
    <row r="676" spans="2:16" ht="81.75" customHeight="1" x14ac:dyDescent="0.25">
      <c r="B676" s="156" t="s">
        <v>512</v>
      </c>
      <c r="C676" s="19">
        <v>807</v>
      </c>
      <c r="D676" s="24" t="s">
        <v>48</v>
      </c>
      <c r="E676" s="24" t="s">
        <v>14</v>
      </c>
      <c r="F676" s="91" t="s">
        <v>749</v>
      </c>
      <c r="G676" s="58">
        <v>400</v>
      </c>
      <c r="H676" s="43">
        <v>0</v>
      </c>
      <c r="I676" s="213"/>
      <c r="J676" s="43"/>
      <c r="K676" s="43">
        <v>230415</v>
      </c>
      <c r="L676" s="213">
        <v>-230415</v>
      </c>
      <c r="M676" s="43"/>
      <c r="N676" s="43">
        <v>319353</v>
      </c>
      <c r="O676" s="213">
        <v>-240029</v>
      </c>
      <c r="P676" s="43">
        <f>N676+O676</f>
        <v>79324</v>
      </c>
    </row>
    <row r="677" spans="2:16" ht="71.25" hidden="1" customHeight="1" x14ac:dyDescent="0.25">
      <c r="B677" s="156" t="s">
        <v>153</v>
      </c>
      <c r="C677" s="19">
        <v>807</v>
      </c>
      <c r="D677" s="24" t="s">
        <v>48</v>
      </c>
      <c r="E677" s="24" t="s">
        <v>14</v>
      </c>
      <c r="F677" s="91" t="s">
        <v>750</v>
      </c>
      <c r="G677" s="58">
        <v>500</v>
      </c>
      <c r="H677" s="43"/>
      <c r="I677" s="213"/>
      <c r="J677" s="43">
        <f>H677+I677</f>
        <v>0</v>
      </c>
      <c r="K677" s="43"/>
      <c r="L677" s="213"/>
      <c r="M677" s="43">
        <f>K677+L677</f>
        <v>0</v>
      </c>
      <c r="N677" s="43"/>
      <c r="O677" s="213"/>
      <c r="P677" s="43">
        <f>N677+O677</f>
        <v>0</v>
      </c>
    </row>
    <row r="678" spans="2:16" ht="68.25" customHeight="1" x14ac:dyDescent="0.25">
      <c r="B678" s="156" t="s">
        <v>751</v>
      </c>
      <c r="C678" s="19">
        <v>807</v>
      </c>
      <c r="D678" s="24" t="s">
        <v>48</v>
      </c>
      <c r="E678" s="24" t="s">
        <v>14</v>
      </c>
      <c r="F678" s="91" t="s">
        <v>752</v>
      </c>
      <c r="G678" s="58">
        <v>500</v>
      </c>
      <c r="H678" s="43">
        <v>112500</v>
      </c>
      <c r="I678" s="213"/>
      <c r="J678" s="43">
        <f>H678+I678</f>
        <v>112500</v>
      </c>
      <c r="K678" s="43">
        <v>0</v>
      </c>
      <c r="L678" s="213"/>
      <c r="M678" s="43"/>
      <c r="N678" s="43">
        <v>0</v>
      </c>
      <c r="O678" s="213">
        <v>79200</v>
      </c>
      <c r="P678" s="43">
        <f>N678+O678</f>
        <v>79200</v>
      </c>
    </row>
    <row r="679" spans="2:16" ht="31.5" customHeight="1" x14ac:dyDescent="0.25">
      <c r="B679" s="156" t="s">
        <v>753</v>
      </c>
      <c r="C679" s="19">
        <v>807</v>
      </c>
      <c r="D679" s="24" t="s">
        <v>48</v>
      </c>
      <c r="E679" s="24" t="s">
        <v>14</v>
      </c>
      <c r="F679" s="91" t="s">
        <v>754</v>
      </c>
      <c r="G679" s="58">
        <v>500</v>
      </c>
      <c r="H679" s="43">
        <v>143709</v>
      </c>
      <c r="I679" s="213">
        <v>34461</v>
      </c>
      <c r="J679" s="43">
        <f>H679+I679</f>
        <v>178170</v>
      </c>
      <c r="K679" s="43">
        <v>0</v>
      </c>
      <c r="L679" s="213">
        <v>117986</v>
      </c>
      <c r="M679" s="43">
        <f>K679+L679</f>
        <v>117986</v>
      </c>
      <c r="N679" s="43">
        <v>0</v>
      </c>
      <c r="O679" s="213">
        <v>52448</v>
      </c>
      <c r="P679" s="43">
        <f>N679+O679</f>
        <v>52448</v>
      </c>
    </row>
    <row r="680" spans="2:16" ht="58.5" hidden="1" customHeight="1" x14ac:dyDescent="0.25">
      <c r="B680" s="156" t="s">
        <v>678</v>
      </c>
      <c r="C680" s="19">
        <v>807</v>
      </c>
      <c r="D680" s="24" t="s">
        <v>48</v>
      </c>
      <c r="E680" s="24" t="s">
        <v>14</v>
      </c>
      <c r="F680" s="155">
        <v>9</v>
      </c>
      <c r="G680" s="58"/>
      <c r="H680" s="43">
        <f t="shared" ref="H680:J681" si="376">H681</f>
        <v>0</v>
      </c>
      <c r="I680" s="213">
        <f t="shared" si="376"/>
        <v>0</v>
      </c>
      <c r="J680" s="43">
        <f t="shared" si="376"/>
        <v>0</v>
      </c>
      <c r="K680" s="43">
        <f t="shared" ref="K680:N681" si="377">K681</f>
        <v>0</v>
      </c>
      <c r="L680" s="213">
        <f>L681</f>
        <v>0</v>
      </c>
      <c r="M680" s="43">
        <f>M681</f>
        <v>0</v>
      </c>
      <c r="N680" s="43">
        <f t="shared" si="377"/>
        <v>0</v>
      </c>
      <c r="O680" s="213">
        <f>O681</f>
        <v>0</v>
      </c>
      <c r="P680" s="43">
        <f>P681</f>
        <v>0</v>
      </c>
    </row>
    <row r="681" spans="2:16" ht="43.5" hidden="1" customHeight="1" x14ac:dyDescent="0.25">
      <c r="B681" s="156" t="s">
        <v>719</v>
      </c>
      <c r="C681" s="19">
        <v>807</v>
      </c>
      <c r="D681" s="24" t="s">
        <v>48</v>
      </c>
      <c r="E681" s="24" t="s">
        <v>14</v>
      </c>
      <c r="F681" s="91" t="s">
        <v>720</v>
      </c>
      <c r="G681" s="58"/>
      <c r="H681" s="43">
        <f t="shared" si="376"/>
        <v>0</v>
      </c>
      <c r="I681" s="213">
        <f t="shared" si="376"/>
        <v>0</v>
      </c>
      <c r="J681" s="43">
        <f t="shared" si="376"/>
        <v>0</v>
      </c>
      <c r="K681" s="43">
        <f t="shared" si="377"/>
        <v>0</v>
      </c>
      <c r="L681" s="213">
        <f>L682</f>
        <v>0</v>
      </c>
      <c r="M681" s="43">
        <f>M682</f>
        <v>0</v>
      </c>
      <c r="N681" s="43">
        <f t="shared" si="377"/>
        <v>0</v>
      </c>
      <c r="O681" s="213">
        <f>O682</f>
        <v>0</v>
      </c>
      <c r="P681" s="43">
        <f>P682</f>
        <v>0</v>
      </c>
    </row>
    <row r="682" spans="2:16" ht="41.25" hidden="1" customHeight="1" x14ac:dyDescent="0.25">
      <c r="B682" s="156" t="s">
        <v>755</v>
      </c>
      <c r="C682" s="19">
        <v>807</v>
      </c>
      <c r="D682" s="24" t="s">
        <v>48</v>
      </c>
      <c r="E682" s="24" t="s">
        <v>14</v>
      </c>
      <c r="F682" s="91" t="s">
        <v>756</v>
      </c>
      <c r="G682" s="58"/>
      <c r="H682" s="43">
        <f t="shared" ref="H682:P682" si="378">H683+H684+H685</f>
        <v>0</v>
      </c>
      <c r="I682" s="213">
        <f t="shared" si="378"/>
        <v>0</v>
      </c>
      <c r="J682" s="43">
        <f t="shared" si="378"/>
        <v>0</v>
      </c>
      <c r="K682" s="43">
        <f t="shared" si="378"/>
        <v>0</v>
      </c>
      <c r="L682" s="213">
        <f t="shared" si="378"/>
        <v>0</v>
      </c>
      <c r="M682" s="43">
        <f t="shared" si="378"/>
        <v>0</v>
      </c>
      <c r="N682" s="43">
        <f t="shared" si="378"/>
        <v>0</v>
      </c>
      <c r="O682" s="213">
        <f t="shared" si="378"/>
        <v>0</v>
      </c>
      <c r="P682" s="43">
        <f t="shared" si="378"/>
        <v>0</v>
      </c>
    </row>
    <row r="683" spans="2:16" ht="81.75" hidden="1" customHeight="1" x14ac:dyDescent="0.25">
      <c r="B683" s="156" t="s">
        <v>757</v>
      </c>
      <c r="C683" s="19">
        <v>807</v>
      </c>
      <c r="D683" s="24" t="s">
        <v>48</v>
      </c>
      <c r="E683" s="24" t="s">
        <v>14</v>
      </c>
      <c r="F683" s="91" t="s">
        <v>758</v>
      </c>
      <c r="G683" s="58">
        <v>400</v>
      </c>
      <c r="H683" s="43"/>
      <c r="I683" s="213"/>
      <c r="J683" s="43"/>
      <c r="K683" s="43"/>
      <c r="L683" s="213"/>
      <c r="M683" s="43"/>
      <c r="N683" s="43"/>
      <c r="O683" s="213"/>
      <c r="P683" s="43"/>
    </row>
    <row r="684" spans="2:16" ht="78" hidden="1" customHeight="1" x14ac:dyDescent="0.25">
      <c r="B684" s="156" t="s">
        <v>759</v>
      </c>
      <c r="C684" s="19">
        <v>807</v>
      </c>
      <c r="D684" s="24" t="s">
        <v>48</v>
      </c>
      <c r="E684" s="24" t="s">
        <v>14</v>
      </c>
      <c r="F684" s="91" t="s">
        <v>760</v>
      </c>
      <c r="G684" s="58">
        <v>500</v>
      </c>
      <c r="H684" s="43"/>
      <c r="I684" s="213"/>
      <c r="J684" s="43"/>
      <c r="K684" s="43"/>
      <c r="L684" s="213"/>
      <c r="M684" s="43"/>
      <c r="N684" s="43"/>
      <c r="O684" s="213"/>
      <c r="P684" s="43"/>
    </row>
    <row r="685" spans="2:16" ht="81" hidden="1" customHeight="1" x14ac:dyDescent="0.25">
      <c r="B685" s="156" t="s">
        <v>761</v>
      </c>
      <c r="C685" s="19">
        <v>807</v>
      </c>
      <c r="D685" s="24" t="s">
        <v>48</v>
      </c>
      <c r="E685" s="24" t="s">
        <v>14</v>
      </c>
      <c r="F685" s="91" t="s">
        <v>760</v>
      </c>
      <c r="G685" s="58">
        <v>400</v>
      </c>
      <c r="H685" s="43"/>
      <c r="I685" s="213"/>
      <c r="J685" s="43"/>
      <c r="K685" s="43"/>
      <c r="L685" s="213"/>
      <c r="M685" s="43"/>
      <c r="N685" s="43"/>
      <c r="O685" s="213"/>
      <c r="P685" s="43"/>
    </row>
    <row r="686" spans="2:16" ht="71.25" hidden="1" customHeight="1" x14ac:dyDescent="0.25">
      <c r="B686" s="156" t="s">
        <v>759</v>
      </c>
      <c r="C686" s="19">
        <v>807</v>
      </c>
      <c r="D686" s="24" t="s">
        <v>48</v>
      </c>
      <c r="E686" s="24" t="s">
        <v>14</v>
      </c>
      <c r="F686" s="91" t="s">
        <v>760</v>
      </c>
      <c r="G686" s="58">
        <v>500</v>
      </c>
      <c r="H686" s="43"/>
      <c r="I686" s="213"/>
      <c r="J686" s="43"/>
      <c r="K686" s="43"/>
      <c r="L686" s="213"/>
      <c r="M686" s="43"/>
      <c r="N686" s="43"/>
      <c r="O686" s="213"/>
      <c r="P686" s="43"/>
    </row>
    <row r="687" spans="2:16" ht="62.25" customHeight="1" x14ac:dyDescent="0.25">
      <c r="B687" s="257" t="s">
        <v>2238</v>
      </c>
      <c r="C687" s="19">
        <v>807</v>
      </c>
      <c r="D687" s="24" t="s">
        <v>48</v>
      </c>
      <c r="E687" s="24" t="s">
        <v>14</v>
      </c>
      <c r="F687" s="254">
        <v>9</v>
      </c>
      <c r="G687" s="58"/>
      <c r="H687" s="43"/>
      <c r="I687" s="213">
        <f>I688</f>
        <v>472726</v>
      </c>
      <c r="J687" s="43">
        <f>J688</f>
        <v>472726</v>
      </c>
      <c r="K687" s="43"/>
      <c r="L687" s="213"/>
      <c r="M687" s="43"/>
      <c r="N687" s="43"/>
      <c r="O687" s="213"/>
      <c r="P687" s="43"/>
    </row>
    <row r="688" spans="2:16" ht="39.75" customHeight="1" x14ac:dyDescent="0.25">
      <c r="B688" s="257" t="s">
        <v>719</v>
      </c>
      <c r="C688" s="19">
        <v>807</v>
      </c>
      <c r="D688" s="24" t="s">
        <v>48</v>
      </c>
      <c r="E688" s="24" t="s">
        <v>14</v>
      </c>
      <c r="F688" s="91" t="s">
        <v>720</v>
      </c>
      <c r="G688" s="58"/>
      <c r="H688" s="43"/>
      <c r="I688" s="213">
        <f>I689</f>
        <v>472726</v>
      </c>
      <c r="J688" s="43">
        <f>J689</f>
        <v>472726</v>
      </c>
      <c r="K688" s="43"/>
      <c r="L688" s="213"/>
      <c r="M688" s="43"/>
      <c r="N688" s="43"/>
      <c r="O688" s="213"/>
      <c r="P688" s="43"/>
    </row>
    <row r="689" spans="2:16" ht="45.75" customHeight="1" x14ac:dyDescent="0.25">
      <c r="B689" s="156" t="s">
        <v>2237</v>
      </c>
      <c r="C689" s="19">
        <v>807</v>
      </c>
      <c r="D689" s="24" t="s">
        <v>48</v>
      </c>
      <c r="E689" s="24" t="s">
        <v>14</v>
      </c>
      <c r="F689" s="91" t="s">
        <v>756</v>
      </c>
      <c r="G689" s="58"/>
      <c r="H689" s="43"/>
      <c r="I689" s="213">
        <f>I690+I691</f>
        <v>472726</v>
      </c>
      <c r="J689" s="43">
        <f>J690+J691</f>
        <v>472726</v>
      </c>
      <c r="K689" s="43"/>
      <c r="L689" s="213"/>
      <c r="M689" s="43"/>
      <c r="N689" s="43"/>
      <c r="O689" s="213"/>
      <c r="P689" s="43"/>
    </row>
    <row r="690" spans="2:16" ht="71.25" customHeight="1" x14ac:dyDescent="0.25">
      <c r="B690" s="156" t="s">
        <v>2236</v>
      </c>
      <c r="C690" s="19">
        <v>807</v>
      </c>
      <c r="D690" s="24" t="s">
        <v>48</v>
      </c>
      <c r="E690" s="24" t="s">
        <v>14</v>
      </c>
      <c r="F690" s="91" t="s">
        <v>2234</v>
      </c>
      <c r="G690" s="58">
        <v>400</v>
      </c>
      <c r="H690" s="43"/>
      <c r="I690" s="213">
        <f>232123+3</f>
        <v>232126</v>
      </c>
      <c r="J690" s="43">
        <f>H690+I690</f>
        <v>232126</v>
      </c>
      <c r="K690" s="43"/>
      <c r="L690" s="213"/>
      <c r="M690" s="43"/>
      <c r="N690" s="43"/>
      <c r="O690" s="213"/>
      <c r="P690" s="43"/>
    </row>
    <row r="691" spans="2:16" ht="57.75" customHeight="1" x14ac:dyDescent="0.25">
      <c r="B691" s="156" t="s">
        <v>2235</v>
      </c>
      <c r="C691" s="19">
        <v>807</v>
      </c>
      <c r="D691" s="24" t="s">
        <v>48</v>
      </c>
      <c r="E691" s="24" t="s">
        <v>14</v>
      </c>
      <c r="F691" s="91" t="s">
        <v>2234</v>
      </c>
      <c r="G691" s="58">
        <v>500</v>
      </c>
      <c r="H691" s="43"/>
      <c r="I691" s="213">
        <v>240600</v>
      </c>
      <c r="J691" s="43">
        <f>H691+I691</f>
        <v>240600</v>
      </c>
      <c r="K691" s="43"/>
      <c r="L691" s="213"/>
      <c r="M691" s="43"/>
      <c r="N691" s="43"/>
      <c r="O691" s="213"/>
      <c r="P691" s="43"/>
    </row>
    <row r="692" spans="2:16" ht="15.75" x14ac:dyDescent="0.25">
      <c r="B692" s="158" t="s">
        <v>667</v>
      </c>
      <c r="C692" s="19">
        <v>807</v>
      </c>
      <c r="D692" s="17" t="s">
        <v>48</v>
      </c>
      <c r="E692" s="17" t="s">
        <v>59</v>
      </c>
      <c r="F692" s="102"/>
      <c r="G692" s="19"/>
      <c r="H692" s="103">
        <f t="shared" ref="H692:N692" si="379">H693+H723</f>
        <v>2088400</v>
      </c>
      <c r="I692" s="224">
        <f>I693+I723+I730</f>
        <v>119000</v>
      </c>
      <c r="J692" s="103">
        <f>J693+J723+J730</f>
        <v>2207400</v>
      </c>
      <c r="K692" s="103">
        <f t="shared" si="379"/>
        <v>1267613</v>
      </c>
      <c r="L692" s="224">
        <f>L693+L723+L730</f>
        <v>186990</v>
      </c>
      <c r="M692" s="103">
        <f>M693+M723+M730</f>
        <v>1454603</v>
      </c>
      <c r="N692" s="103">
        <f t="shared" si="379"/>
        <v>1163447</v>
      </c>
      <c r="O692" s="224">
        <f>O693+O723+O730</f>
        <v>208169</v>
      </c>
      <c r="P692" s="103">
        <f>P693+P723+P730</f>
        <v>1371616</v>
      </c>
    </row>
    <row r="693" spans="2:16" ht="30" x14ac:dyDescent="0.25">
      <c r="B693" s="156" t="s">
        <v>742</v>
      </c>
      <c r="C693" s="19">
        <v>807</v>
      </c>
      <c r="D693" s="24" t="s">
        <v>48</v>
      </c>
      <c r="E693" s="24" t="s">
        <v>59</v>
      </c>
      <c r="F693" s="91" t="s">
        <v>59</v>
      </c>
      <c r="G693" s="58"/>
      <c r="H693" s="43">
        <f t="shared" ref="H693:P693" si="380">H694</f>
        <v>2088400</v>
      </c>
      <c r="I693" s="213">
        <f t="shared" si="380"/>
        <v>-1957507</v>
      </c>
      <c r="J693" s="43">
        <f t="shared" si="380"/>
        <v>130893</v>
      </c>
      <c r="K693" s="43">
        <f t="shared" si="380"/>
        <v>1267613</v>
      </c>
      <c r="L693" s="213">
        <f t="shared" si="380"/>
        <v>-1242044</v>
      </c>
      <c r="M693" s="43">
        <f t="shared" si="380"/>
        <v>25569</v>
      </c>
      <c r="N693" s="43">
        <f t="shared" si="380"/>
        <v>1163447</v>
      </c>
      <c r="O693" s="213">
        <f t="shared" si="380"/>
        <v>-1063036</v>
      </c>
      <c r="P693" s="43">
        <f t="shared" si="380"/>
        <v>100411</v>
      </c>
    </row>
    <row r="694" spans="2:16" ht="15.75" x14ac:dyDescent="0.25">
      <c r="B694" s="156" t="s">
        <v>762</v>
      </c>
      <c r="C694" s="19">
        <v>807</v>
      </c>
      <c r="D694" s="24" t="s">
        <v>48</v>
      </c>
      <c r="E694" s="24" t="s">
        <v>59</v>
      </c>
      <c r="F694" s="101" t="s">
        <v>763</v>
      </c>
      <c r="G694" s="21"/>
      <c r="H694" s="43">
        <f t="shared" ref="H694:P694" si="381">H695+H707</f>
        <v>2088400</v>
      </c>
      <c r="I694" s="213">
        <f t="shared" si="381"/>
        <v>-1957507</v>
      </c>
      <c r="J694" s="43">
        <f t="shared" si="381"/>
        <v>130893</v>
      </c>
      <c r="K694" s="43">
        <f t="shared" si="381"/>
        <v>1267613</v>
      </c>
      <c r="L694" s="213">
        <f t="shared" si="381"/>
        <v>-1242044</v>
      </c>
      <c r="M694" s="43">
        <f t="shared" si="381"/>
        <v>25569</v>
      </c>
      <c r="N694" s="43">
        <f t="shared" si="381"/>
        <v>1163447</v>
      </c>
      <c r="O694" s="213">
        <f t="shared" si="381"/>
        <v>-1063036</v>
      </c>
      <c r="P694" s="43">
        <f t="shared" si="381"/>
        <v>100411</v>
      </c>
    </row>
    <row r="695" spans="2:16" ht="28.5" customHeight="1" x14ac:dyDescent="0.25">
      <c r="B695" s="156" t="s">
        <v>764</v>
      </c>
      <c r="C695" s="19">
        <v>807</v>
      </c>
      <c r="D695" s="24" t="s">
        <v>48</v>
      </c>
      <c r="E695" s="24" t="s">
        <v>59</v>
      </c>
      <c r="F695" s="101" t="s">
        <v>765</v>
      </c>
      <c r="G695" s="21"/>
      <c r="H695" s="43">
        <f t="shared" ref="H695:P695" si="382">H696+H705+H706+H697+H703+H699+H700+H698+H701+H702+H704+H719</f>
        <v>2088400</v>
      </c>
      <c r="I695" s="213">
        <f t="shared" si="382"/>
        <v>-1957507</v>
      </c>
      <c r="J695" s="43">
        <f t="shared" si="382"/>
        <v>130893</v>
      </c>
      <c r="K695" s="43">
        <f t="shared" si="382"/>
        <v>1267613</v>
      </c>
      <c r="L695" s="213">
        <f t="shared" si="382"/>
        <v>-1242044</v>
      </c>
      <c r="M695" s="43">
        <f t="shared" si="382"/>
        <v>25569</v>
      </c>
      <c r="N695" s="43">
        <f t="shared" si="382"/>
        <v>1163447</v>
      </c>
      <c r="O695" s="213">
        <f t="shared" si="382"/>
        <v>-1063036</v>
      </c>
      <c r="P695" s="43">
        <f t="shared" si="382"/>
        <v>100411</v>
      </c>
    </row>
    <row r="696" spans="2:16" ht="15.75" hidden="1" x14ac:dyDescent="0.25">
      <c r="B696" s="156"/>
      <c r="C696" s="19"/>
      <c r="D696" s="23"/>
      <c r="E696" s="23"/>
      <c r="F696" s="100"/>
      <c r="G696" s="21"/>
      <c r="H696" s="43"/>
      <c r="I696" s="213"/>
      <c r="J696" s="43"/>
      <c r="K696" s="43"/>
      <c r="L696" s="213"/>
      <c r="M696" s="43"/>
      <c r="N696" s="43"/>
      <c r="O696" s="213"/>
      <c r="P696" s="43"/>
    </row>
    <row r="697" spans="2:16" ht="71.25" hidden="1" customHeight="1" x14ac:dyDescent="0.25">
      <c r="B697" s="256" t="s">
        <v>766</v>
      </c>
      <c r="C697" s="141">
        <v>807</v>
      </c>
      <c r="D697" s="24" t="s">
        <v>48</v>
      </c>
      <c r="E697" s="24" t="s">
        <v>59</v>
      </c>
      <c r="F697" s="101" t="s">
        <v>767</v>
      </c>
      <c r="G697" s="21">
        <v>600</v>
      </c>
      <c r="H697" s="43">
        <v>219240</v>
      </c>
      <c r="I697" s="213">
        <v>-219240</v>
      </c>
      <c r="J697" s="43">
        <f t="shared" ref="J697:J719" si="383">H697+I697</f>
        <v>0</v>
      </c>
      <c r="K697" s="43">
        <v>0</v>
      </c>
      <c r="L697" s="213"/>
      <c r="M697" s="43">
        <f t="shared" ref="M697:M718" si="384">K697+L697</f>
        <v>0</v>
      </c>
      <c r="N697" s="43">
        <v>0</v>
      </c>
      <c r="O697" s="213"/>
      <c r="P697" s="43">
        <f t="shared" ref="P697:P718" si="385">N697+O697</f>
        <v>0</v>
      </c>
    </row>
    <row r="698" spans="2:16" ht="83.25" hidden="1" customHeight="1" x14ac:dyDescent="0.25">
      <c r="B698" s="258" t="s">
        <v>768</v>
      </c>
      <c r="C698" s="141">
        <v>807</v>
      </c>
      <c r="D698" s="24" t="s">
        <v>48</v>
      </c>
      <c r="E698" s="24" t="s">
        <v>59</v>
      </c>
      <c r="F698" s="101" t="s">
        <v>769</v>
      </c>
      <c r="G698" s="21">
        <v>400</v>
      </c>
      <c r="H698" s="43">
        <v>0</v>
      </c>
      <c r="I698" s="213"/>
      <c r="J698" s="43">
        <f t="shared" si="383"/>
        <v>0</v>
      </c>
      <c r="K698" s="43">
        <v>1267613</v>
      </c>
      <c r="L698" s="213">
        <v>-1267613</v>
      </c>
      <c r="M698" s="43">
        <f t="shared" si="384"/>
        <v>0</v>
      </c>
      <c r="N698" s="43">
        <v>1163447</v>
      </c>
      <c r="O698" s="213">
        <v>-1163447</v>
      </c>
      <c r="P698" s="43">
        <f t="shared" si="385"/>
        <v>0</v>
      </c>
    </row>
    <row r="699" spans="2:16" ht="60" hidden="1" customHeight="1" x14ac:dyDescent="0.25">
      <c r="B699" s="258" t="s">
        <v>770</v>
      </c>
      <c r="C699" s="141">
        <v>807</v>
      </c>
      <c r="D699" s="24" t="s">
        <v>48</v>
      </c>
      <c r="E699" s="24" t="s">
        <v>59</v>
      </c>
      <c r="F699" s="101" t="s">
        <v>771</v>
      </c>
      <c r="G699" s="21">
        <v>500</v>
      </c>
      <c r="H699" s="43"/>
      <c r="I699" s="213"/>
      <c r="J699" s="43">
        <f t="shared" si="383"/>
        <v>0</v>
      </c>
      <c r="K699" s="43"/>
      <c r="L699" s="213"/>
      <c r="M699" s="43">
        <f t="shared" si="384"/>
        <v>0</v>
      </c>
      <c r="N699" s="43"/>
      <c r="O699" s="213"/>
      <c r="P699" s="43">
        <f t="shared" si="385"/>
        <v>0</v>
      </c>
    </row>
    <row r="700" spans="2:16" ht="71.25" hidden="1" customHeight="1" x14ac:dyDescent="0.25">
      <c r="B700" s="258" t="s">
        <v>770</v>
      </c>
      <c r="C700" s="141">
        <v>807</v>
      </c>
      <c r="D700" s="24" t="s">
        <v>48</v>
      </c>
      <c r="E700" s="24" t="s">
        <v>59</v>
      </c>
      <c r="F700" s="101" t="s">
        <v>772</v>
      </c>
      <c r="G700" s="21">
        <v>500</v>
      </c>
      <c r="H700" s="43"/>
      <c r="I700" s="213"/>
      <c r="J700" s="43">
        <f t="shared" si="383"/>
        <v>0</v>
      </c>
      <c r="K700" s="43"/>
      <c r="L700" s="213"/>
      <c r="M700" s="43">
        <f t="shared" si="384"/>
        <v>0</v>
      </c>
      <c r="N700" s="43"/>
      <c r="O700" s="213"/>
      <c r="P700" s="43">
        <f t="shared" si="385"/>
        <v>0</v>
      </c>
    </row>
    <row r="701" spans="2:16" ht="4.5" hidden="1" customHeight="1" x14ac:dyDescent="0.25">
      <c r="B701" s="258" t="s">
        <v>773</v>
      </c>
      <c r="C701" s="141">
        <v>807</v>
      </c>
      <c r="D701" s="24" t="s">
        <v>48</v>
      </c>
      <c r="E701" s="24" t="s">
        <v>59</v>
      </c>
      <c r="F701" s="101" t="s">
        <v>774</v>
      </c>
      <c r="G701" s="21">
        <v>400</v>
      </c>
      <c r="H701" s="43"/>
      <c r="I701" s="213"/>
      <c r="J701" s="43">
        <f t="shared" si="383"/>
        <v>0</v>
      </c>
      <c r="K701" s="43"/>
      <c r="L701" s="213"/>
      <c r="M701" s="43">
        <f t="shared" si="384"/>
        <v>0</v>
      </c>
      <c r="N701" s="43"/>
      <c r="O701" s="213"/>
      <c r="P701" s="43">
        <f t="shared" si="385"/>
        <v>0</v>
      </c>
    </row>
    <row r="702" spans="2:16" ht="66" hidden="1" customHeight="1" x14ac:dyDescent="0.25">
      <c r="B702" s="258" t="s">
        <v>775</v>
      </c>
      <c r="C702" s="141">
        <v>807</v>
      </c>
      <c r="D702" s="24" t="s">
        <v>48</v>
      </c>
      <c r="E702" s="24" t="s">
        <v>59</v>
      </c>
      <c r="F702" s="101" t="s">
        <v>774</v>
      </c>
      <c r="G702" s="21">
        <v>500</v>
      </c>
      <c r="H702" s="43">
        <v>564127</v>
      </c>
      <c r="I702" s="213">
        <v>-564127</v>
      </c>
      <c r="J702" s="43">
        <f t="shared" si="383"/>
        <v>0</v>
      </c>
      <c r="K702" s="43">
        <v>0</v>
      </c>
      <c r="L702" s="213"/>
      <c r="M702" s="43">
        <f t="shared" si="384"/>
        <v>0</v>
      </c>
      <c r="N702" s="43">
        <v>0</v>
      </c>
      <c r="O702" s="213"/>
      <c r="P702" s="43">
        <f t="shared" si="385"/>
        <v>0</v>
      </c>
    </row>
    <row r="703" spans="2:16" ht="69.75" hidden="1" customHeight="1" x14ac:dyDescent="0.25">
      <c r="B703" s="256" t="s">
        <v>776</v>
      </c>
      <c r="C703" s="19">
        <v>807</v>
      </c>
      <c r="D703" s="24" t="s">
        <v>48</v>
      </c>
      <c r="E703" s="24" t="s">
        <v>59</v>
      </c>
      <c r="F703" s="101" t="s">
        <v>777</v>
      </c>
      <c r="G703" s="21">
        <v>500</v>
      </c>
      <c r="H703" s="43"/>
      <c r="I703" s="213"/>
      <c r="J703" s="43">
        <f t="shared" si="383"/>
        <v>0</v>
      </c>
      <c r="K703" s="43"/>
      <c r="L703" s="213"/>
      <c r="M703" s="43">
        <f t="shared" si="384"/>
        <v>0</v>
      </c>
      <c r="N703" s="43"/>
      <c r="O703" s="213"/>
      <c r="P703" s="43">
        <f t="shared" si="385"/>
        <v>0</v>
      </c>
    </row>
    <row r="704" spans="2:16" ht="59.25" hidden="1" customHeight="1" x14ac:dyDescent="0.25">
      <c r="B704" s="258" t="s">
        <v>778</v>
      </c>
      <c r="C704" s="141">
        <v>807</v>
      </c>
      <c r="D704" s="24" t="s">
        <v>48</v>
      </c>
      <c r="E704" s="24" t="s">
        <v>59</v>
      </c>
      <c r="F704" s="101" t="s">
        <v>779</v>
      </c>
      <c r="G704" s="21">
        <v>500</v>
      </c>
      <c r="H704" s="43"/>
      <c r="I704" s="213"/>
      <c r="J704" s="43">
        <f t="shared" si="383"/>
        <v>0</v>
      </c>
      <c r="K704" s="43"/>
      <c r="L704" s="213"/>
      <c r="M704" s="43">
        <f t="shared" si="384"/>
        <v>0</v>
      </c>
      <c r="N704" s="43"/>
      <c r="O704" s="213"/>
      <c r="P704" s="43">
        <f t="shared" si="385"/>
        <v>0</v>
      </c>
    </row>
    <row r="705" spans="2:16" ht="70.5" customHeight="1" x14ac:dyDescent="0.25">
      <c r="B705" s="156" t="s">
        <v>751</v>
      </c>
      <c r="C705" s="19">
        <v>807</v>
      </c>
      <c r="D705" s="24" t="s">
        <v>48</v>
      </c>
      <c r="E705" s="24" t="s">
        <v>59</v>
      </c>
      <c r="F705" s="101" t="s">
        <v>780</v>
      </c>
      <c r="G705" s="21">
        <v>500</v>
      </c>
      <c r="H705" s="43">
        <v>253020</v>
      </c>
      <c r="I705" s="213">
        <v>-163020</v>
      </c>
      <c r="J705" s="43">
        <f t="shared" si="383"/>
        <v>90000</v>
      </c>
      <c r="K705" s="43">
        <v>0</v>
      </c>
      <c r="L705" s="213"/>
      <c r="M705" s="43"/>
      <c r="N705" s="43">
        <v>0</v>
      </c>
      <c r="O705" s="213">
        <v>45000</v>
      </c>
      <c r="P705" s="43">
        <f t="shared" si="385"/>
        <v>45000</v>
      </c>
    </row>
    <row r="706" spans="2:16" ht="50.25" customHeight="1" x14ac:dyDescent="0.25">
      <c r="B706" s="156" t="s">
        <v>753</v>
      </c>
      <c r="C706" s="19">
        <v>807</v>
      </c>
      <c r="D706" s="24" t="s">
        <v>48</v>
      </c>
      <c r="E706" s="24" t="s">
        <v>59</v>
      </c>
      <c r="F706" s="101" t="s">
        <v>781</v>
      </c>
      <c r="G706" s="21">
        <v>500</v>
      </c>
      <c r="H706" s="43">
        <v>1041735</v>
      </c>
      <c r="I706" s="213">
        <v>-1011120</v>
      </c>
      <c r="J706" s="43">
        <f t="shared" si="383"/>
        <v>30615</v>
      </c>
      <c r="K706" s="43">
        <v>0</v>
      </c>
      <c r="L706" s="213">
        <v>25569</v>
      </c>
      <c r="M706" s="43">
        <f t="shared" si="384"/>
        <v>25569</v>
      </c>
      <c r="N706" s="43">
        <v>0</v>
      </c>
      <c r="O706" s="213">
        <v>55411</v>
      </c>
      <c r="P706" s="43">
        <f t="shared" si="385"/>
        <v>55411</v>
      </c>
    </row>
    <row r="707" spans="2:16" ht="15.75" hidden="1" x14ac:dyDescent="0.25">
      <c r="B707" s="156" t="s">
        <v>782</v>
      </c>
      <c r="C707" s="19">
        <v>807</v>
      </c>
      <c r="D707" s="24" t="s">
        <v>48</v>
      </c>
      <c r="E707" s="24" t="s">
        <v>59</v>
      </c>
      <c r="F707" s="101" t="s">
        <v>783</v>
      </c>
      <c r="G707" s="21"/>
      <c r="H707" s="43">
        <f>H708</f>
        <v>0</v>
      </c>
      <c r="I707" s="213"/>
      <c r="J707" s="43">
        <f t="shared" si="383"/>
        <v>0</v>
      </c>
      <c r="K707" s="43">
        <f>K708</f>
        <v>0</v>
      </c>
      <c r="L707" s="213"/>
      <c r="M707" s="43">
        <f t="shared" si="384"/>
        <v>0</v>
      </c>
      <c r="N707" s="43">
        <f>N708</f>
        <v>0</v>
      </c>
      <c r="O707" s="213"/>
      <c r="P707" s="43">
        <f t="shared" si="385"/>
        <v>0</v>
      </c>
    </row>
    <row r="708" spans="2:16" ht="32.25" hidden="1" customHeight="1" x14ac:dyDescent="0.25">
      <c r="B708" s="256" t="s">
        <v>784</v>
      </c>
      <c r="C708" s="19">
        <v>807</v>
      </c>
      <c r="D708" s="24" t="s">
        <v>48</v>
      </c>
      <c r="E708" s="24" t="s">
        <v>59</v>
      </c>
      <c r="F708" s="101" t="s">
        <v>785</v>
      </c>
      <c r="G708" s="21"/>
      <c r="H708" s="43">
        <f>H709+H710</f>
        <v>0</v>
      </c>
      <c r="I708" s="213"/>
      <c r="J708" s="43">
        <f t="shared" si="383"/>
        <v>0</v>
      </c>
      <c r="K708" s="43">
        <f>K709+K710</f>
        <v>0</v>
      </c>
      <c r="L708" s="213"/>
      <c r="M708" s="43">
        <f t="shared" si="384"/>
        <v>0</v>
      </c>
      <c r="N708" s="43">
        <f>N709+N710</f>
        <v>0</v>
      </c>
      <c r="O708" s="213"/>
      <c r="P708" s="43">
        <f t="shared" si="385"/>
        <v>0</v>
      </c>
    </row>
    <row r="709" spans="2:16" ht="81" hidden="1" customHeight="1" x14ac:dyDescent="0.25">
      <c r="B709" s="256" t="s">
        <v>512</v>
      </c>
      <c r="C709" s="19">
        <v>807</v>
      </c>
      <c r="D709" s="24" t="s">
        <v>48</v>
      </c>
      <c r="E709" s="24" t="s">
        <v>59</v>
      </c>
      <c r="F709" s="101" t="s">
        <v>786</v>
      </c>
      <c r="G709" s="21">
        <v>400</v>
      </c>
      <c r="H709" s="43"/>
      <c r="I709" s="213"/>
      <c r="J709" s="43">
        <f t="shared" si="383"/>
        <v>0</v>
      </c>
      <c r="K709" s="43"/>
      <c r="L709" s="213"/>
      <c r="M709" s="43">
        <f t="shared" si="384"/>
        <v>0</v>
      </c>
      <c r="N709" s="43"/>
      <c r="O709" s="213"/>
      <c r="P709" s="43">
        <f t="shared" si="385"/>
        <v>0</v>
      </c>
    </row>
    <row r="710" spans="2:16" ht="69.75" hidden="1" customHeight="1" x14ac:dyDescent="0.25">
      <c r="B710" s="156" t="s">
        <v>787</v>
      </c>
      <c r="C710" s="19">
        <v>807</v>
      </c>
      <c r="D710" s="24" t="s">
        <v>48</v>
      </c>
      <c r="E710" s="24" t="s">
        <v>59</v>
      </c>
      <c r="F710" s="101" t="s">
        <v>788</v>
      </c>
      <c r="G710" s="21">
        <v>500</v>
      </c>
      <c r="H710" s="43"/>
      <c r="I710" s="213"/>
      <c r="J710" s="43">
        <f t="shared" si="383"/>
        <v>0</v>
      </c>
      <c r="K710" s="43"/>
      <c r="L710" s="213"/>
      <c r="M710" s="43">
        <f t="shared" si="384"/>
        <v>0</v>
      </c>
      <c r="N710" s="43"/>
      <c r="O710" s="213"/>
      <c r="P710" s="43">
        <f t="shared" si="385"/>
        <v>0</v>
      </c>
    </row>
    <row r="711" spans="2:16" ht="18" hidden="1" customHeight="1" x14ac:dyDescent="0.25">
      <c r="B711" s="259" t="s">
        <v>354</v>
      </c>
      <c r="C711" s="19">
        <v>807</v>
      </c>
      <c r="D711" s="17" t="s">
        <v>48</v>
      </c>
      <c r="E711" s="17" t="s">
        <v>63</v>
      </c>
      <c r="F711" s="105"/>
      <c r="G711" s="19"/>
      <c r="H711" s="44">
        <f>H716+H712</f>
        <v>0</v>
      </c>
      <c r="I711" s="216"/>
      <c r="J711" s="44">
        <f t="shared" si="383"/>
        <v>0</v>
      </c>
      <c r="K711" s="44">
        <f>K716+K712</f>
        <v>0</v>
      </c>
      <c r="L711" s="216"/>
      <c r="M711" s="44">
        <f t="shared" si="384"/>
        <v>0</v>
      </c>
      <c r="N711" s="44">
        <f>N716+N712</f>
        <v>0</v>
      </c>
      <c r="O711" s="216"/>
      <c r="P711" s="44">
        <f t="shared" si="385"/>
        <v>0</v>
      </c>
    </row>
    <row r="712" spans="2:16" ht="45.75" hidden="1" customHeight="1" x14ac:dyDescent="0.25">
      <c r="B712" s="256" t="s">
        <v>789</v>
      </c>
      <c r="C712" s="19">
        <v>807</v>
      </c>
      <c r="D712" s="24" t="s">
        <v>48</v>
      </c>
      <c r="E712" s="24" t="s">
        <v>63</v>
      </c>
      <c r="F712" s="101" t="s">
        <v>51</v>
      </c>
      <c r="G712" s="21"/>
      <c r="H712" s="43">
        <f>H713</f>
        <v>0</v>
      </c>
      <c r="I712" s="213"/>
      <c r="J712" s="43">
        <f t="shared" si="383"/>
        <v>0</v>
      </c>
      <c r="K712" s="43">
        <f t="shared" ref="K712:N714" si="386">K713</f>
        <v>0</v>
      </c>
      <c r="L712" s="213"/>
      <c r="M712" s="43">
        <f t="shared" si="384"/>
        <v>0</v>
      </c>
      <c r="N712" s="43">
        <f t="shared" si="386"/>
        <v>0</v>
      </c>
      <c r="O712" s="213"/>
      <c r="P712" s="43">
        <f t="shared" si="385"/>
        <v>0</v>
      </c>
    </row>
    <row r="713" spans="2:16" ht="27.75" hidden="1" customHeight="1" x14ac:dyDescent="0.25">
      <c r="B713" s="256" t="s">
        <v>355</v>
      </c>
      <c r="C713" s="19">
        <v>807</v>
      </c>
      <c r="D713" s="24" t="s">
        <v>48</v>
      </c>
      <c r="E713" s="24" t="s">
        <v>63</v>
      </c>
      <c r="F713" s="101" t="s">
        <v>356</v>
      </c>
      <c r="G713" s="21"/>
      <c r="H713" s="43">
        <f>H714</f>
        <v>0</v>
      </c>
      <c r="I713" s="213"/>
      <c r="J713" s="43">
        <f t="shared" si="383"/>
        <v>0</v>
      </c>
      <c r="K713" s="43">
        <f t="shared" si="386"/>
        <v>0</v>
      </c>
      <c r="L713" s="213"/>
      <c r="M713" s="43">
        <f t="shared" si="384"/>
        <v>0</v>
      </c>
      <c r="N713" s="43">
        <f t="shared" si="386"/>
        <v>0</v>
      </c>
      <c r="O713" s="213"/>
      <c r="P713" s="43">
        <f t="shared" si="385"/>
        <v>0</v>
      </c>
    </row>
    <row r="714" spans="2:16" ht="42.75" hidden="1" customHeight="1" x14ac:dyDescent="0.25">
      <c r="B714" s="256" t="s">
        <v>790</v>
      </c>
      <c r="C714" s="19">
        <v>807</v>
      </c>
      <c r="D714" s="24" t="s">
        <v>48</v>
      </c>
      <c r="E714" s="24" t="s">
        <v>63</v>
      </c>
      <c r="F714" s="101" t="s">
        <v>791</v>
      </c>
      <c r="G714" s="21"/>
      <c r="H714" s="43">
        <f>H715</f>
        <v>0</v>
      </c>
      <c r="I714" s="213"/>
      <c r="J714" s="43">
        <f t="shared" si="383"/>
        <v>0</v>
      </c>
      <c r="K714" s="43">
        <f t="shared" si="386"/>
        <v>0</v>
      </c>
      <c r="L714" s="213"/>
      <c r="M714" s="43">
        <f t="shared" si="384"/>
        <v>0</v>
      </c>
      <c r="N714" s="43">
        <f t="shared" si="386"/>
        <v>0</v>
      </c>
      <c r="O714" s="213"/>
      <c r="P714" s="43">
        <f t="shared" si="385"/>
        <v>0</v>
      </c>
    </row>
    <row r="715" spans="2:16" ht="66" hidden="1" customHeight="1" x14ac:dyDescent="0.25">
      <c r="B715" s="256" t="s">
        <v>766</v>
      </c>
      <c r="C715" s="19">
        <v>807</v>
      </c>
      <c r="D715" s="24" t="s">
        <v>48</v>
      </c>
      <c r="E715" s="24" t="s">
        <v>63</v>
      </c>
      <c r="F715" s="101" t="s">
        <v>792</v>
      </c>
      <c r="G715" s="21">
        <v>600</v>
      </c>
      <c r="H715" s="43"/>
      <c r="I715" s="213"/>
      <c r="J715" s="43">
        <f t="shared" si="383"/>
        <v>0</v>
      </c>
      <c r="K715" s="43"/>
      <c r="L715" s="213"/>
      <c r="M715" s="43">
        <f t="shared" si="384"/>
        <v>0</v>
      </c>
      <c r="N715" s="43"/>
      <c r="O715" s="213"/>
      <c r="P715" s="43">
        <f t="shared" si="385"/>
        <v>0</v>
      </c>
    </row>
    <row r="716" spans="2:16" ht="33" hidden="1" customHeight="1" x14ac:dyDescent="0.25">
      <c r="B716" s="256" t="s">
        <v>28</v>
      </c>
      <c r="C716" s="19">
        <v>807</v>
      </c>
      <c r="D716" s="24" t="s">
        <v>48</v>
      </c>
      <c r="E716" s="24" t="s">
        <v>63</v>
      </c>
      <c r="F716" s="101" t="s">
        <v>285</v>
      </c>
      <c r="G716" s="21"/>
      <c r="H716" s="43">
        <f>H717</f>
        <v>0</v>
      </c>
      <c r="I716" s="213"/>
      <c r="J716" s="43">
        <f t="shared" si="383"/>
        <v>0</v>
      </c>
      <c r="K716" s="43">
        <f t="shared" ref="K716:N717" si="387">K717</f>
        <v>0</v>
      </c>
      <c r="L716" s="213"/>
      <c r="M716" s="43">
        <f t="shared" si="384"/>
        <v>0</v>
      </c>
      <c r="N716" s="43">
        <f t="shared" si="387"/>
        <v>0</v>
      </c>
      <c r="O716" s="213"/>
      <c r="P716" s="43">
        <f t="shared" si="385"/>
        <v>0</v>
      </c>
    </row>
    <row r="717" spans="2:16" ht="21.75" hidden="1" customHeight="1" x14ac:dyDescent="0.25">
      <c r="B717" s="256" t="s">
        <v>29</v>
      </c>
      <c r="C717" s="19">
        <v>807</v>
      </c>
      <c r="D717" s="24" t="s">
        <v>48</v>
      </c>
      <c r="E717" s="24" t="s">
        <v>63</v>
      </c>
      <c r="F717" s="101" t="s">
        <v>30</v>
      </c>
      <c r="G717" s="21"/>
      <c r="H717" s="43">
        <f>H718</f>
        <v>0</v>
      </c>
      <c r="I717" s="213"/>
      <c r="J717" s="43">
        <f t="shared" si="383"/>
        <v>0</v>
      </c>
      <c r="K717" s="43">
        <f t="shared" si="387"/>
        <v>0</v>
      </c>
      <c r="L717" s="213"/>
      <c r="M717" s="43">
        <f t="shared" si="384"/>
        <v>0</v>
      </c>
      <c r="N717" s="43">
        <f t="shared" si="387"/>
        <v>0</v>
      </c>
      <c r="O717" s="213"/>
      <c r="P717" s="43">
        <f t="shared" si="385"/>
        <v>0</v>
      </c>
    </row>
    <row r="718" spans="2:16" ht="57.75" hidden="1" customHeight="1" x14ac:dyDescent="0.25">
      <c r="B718" s="260" t="s">
        <v>688</v>
      </c>
      <c r="C718" s="19">
        <v>807</v>
      </c>
      <c r="D718" s="24" t="s">
        <v>48</v>
      </c>
      <c r="E718" s="24" t="s">
        <v>63</v>
      </c>
      <c r="F718" s="101" t="s">
        <v>36</v>
      </c>
      <c r="G718" s="21">
        <v>600</v>
      </c>
      <c r="H718" s="43"/>
      <c r="I718" s="213"/>
      <c r="J718" s="43">
        <f t="shared" si="383"/>
        <v>0</v>
      </c>
      <c r="K718" s="43"/>
      <c r="L718" s="213"/>
      <c r="M718" s="43">
        <f t="shared" si="384"/>
        <v>0</v>
      </c>
      <c r="N718" s="43"/>
      <c r="O718" s="213"/>
      <c r="P718" s="43">
        <f t="shared" si="385"/>
        <v>0</v>
      </c>
    </row>
    <row r="719" spans="2:16" ht="57.75" customHeight="1" x14ac:dyDescent="0.25">
      <c r="B719" s="258" t="s">
        <v>793</v>
      </c>
      <c r="C719" s="141">
        <v>807</v>
      </c>
      <c r="D719" s="24" t="s">
        <v>48</v>
      </c>
      <c r="E719" s="24" t="s">
        <v>59</v>
      </c>
      <c r="F719" s="101" t="s">
        <v>772</v>
      </c>
      <c r="G719" s="21">
        <v>500</v>
      </c>
      <c r="H719" s="43">
        <v>10278</v>
      </c>
      <c r="I719" s="213"/>
      <c r="J719" s="43">
        <f t="shared" si="383"/>
        <v>10278</v>
      </c>
      <c r="K719" s="43">
        <v>0</v>
      </c>
      <c r="L719" s="213"/>
      <c r="M719" s="43"/>
      <c r="N719" s="43"/>
      <c r="O719" s="213"/>
      <c r="P719" s="43"/>
    </row>
    <row r="720" spans="2:16" ht="36.75" hidden="1" customHeight="1" x14ac:dyDescent="0.25">
      <c r="B720" s="258" t="s">
        <v>794</v>
      </c>
      <c r="C720" s="141">
        <v>807</v>
      </c>
      <c r="D720" s="24" t="s">
        <v>48</v>
      </c>
      <c r="E720" s="24" t="s">
        <v>59</v>
      </c>
      <c r="F720" s="101" t="s">
        <v>783</v>
      </c>
      <c r="G720" s="21"/>
      <c r="H720" s="43"/>
      <c r="I720" s="213"/>
      <c r="J720" s="43"/>
      <c r="K720" s="43"/>
      <c r="L720" s="213"/>
      <c r="M720" s="43"/>
      <c r="N720" s="43"/>
      <c r="O720" s="213"/>
      <c r="P720" s="43"/>
    </row>
    <row r="721" spans="2:16" ht="38.25" hidden="1" customHeight="1" x14ac:dyDescent="0.25">
      <c r="B721" s="258" t="s">
        <v>2290</v>
      </c>
      <c r="C721" s="141">
        <v>807</v>
      </c>
      <c r="D721" s="24" t="s">
        <v>48</v>
      </c>
      <c r="E721" s="24" t="s">
        <v>59</v>
      </c>
      <c r="F721" s="101" t="s">
        <v>785</v>
      </c>
      <c r="G721" s="21"/>
      <c r="H721" s="43"/>
      <c r="I721" s="213"/>
      <c r="J721" s="43"/>
      <c r="K721" s="43"/>
      <c r="L721" s="213"/>
      <c r="M721" s="43"/>
      <c r="N721" s="43"/>
      <c r="O721" s="213"/>
      <c r="P721" s="43"/>
    </row>
    <row r="722" spans="2:16" ht="89.25" hidden="1" customHeight="1" x14ac:dyDescent="0.25">
      <c r="B722" s="258" t="s">
        <v>768</v>
      </c>
      <c r="C722" s="141">
        <v>807</v>
      </c>
      <c r="D722" s="24" t="s">
        <v>48</v>
      </c>
      <c r="E722" s="24" t="s">
        <v>59</v>
      </c>
      <c r="F722" s="101" t="s">
        <v>786</v>
      </c>
      <c r="G722" s="21">
        <v>400</v>
      </c>
      <c r="H722" s="43"/>
      <c r="I722" s="213"/>
      <c r="J722" s="43"/>
      <c r="K722" s="43"/>
      <c r="L722" s="213"/>
      <c r="M722" s="43"/>
      <c r="N722" s="43"/>
      <c r="O722" s="213"/>
      <c r="P722" s="43"/>
    </row>
    <row r="723" spans="2:16" ht="56.25" customHeight="1" x14ac:dyDescent="0.25">
      <c r="B723" s="156" t="s">
        <v>678</v>
      </c>
      <c r="C723" s="19">
        <v>807</v>
      </c>
      <c r="D723" s="24" t="s">
        <v>48</v>
      </c>
      <c r="E723" s="24" t="s">
        <v>59</v>
      </c>
      <c r="F723" s="155">
        <v>9</v>
      </c>
      <c r="G723" s="58"/>
      <c r="H723" s="43">
        <f t="shared" ref="H723:J724" si="388">H724</f>
        <v>0</v>
      </c>
      <c r="I723" s="213">
        <f t="shared" si="388"/>
        <v>323331</v>
      </c>
      <c r="J723" s="43">
        <f t="shared" si="388"/>
        <v>323331</v>
      </c>
      <c r="K723" s="43">
        <f t="shared" ref="K723:N724" si="389">K724</f>
        <v>0</v>
      </c>
      <c r="L723" s="213">
        <f>L724</f>
        <v>203389</v>
      </c>
      <c r="M723" s="43">
        <f>M724</f>
        <v>203389</v>
      </c>
      <c r="N723" s="43">
        <f t="shared" si="389"/>
        <v>0</v>
      </c>
      <c r="O723" s="213">
        <f>O724</f>
        <v>0</v>
      </c>
      <c r="P723" s="43"/>
    </row>
    <row r="724" spans="2:16" ht="44.25" customHeight="1" x14ac:dyDescent="0.25">
      <c r="B724" s="156" t="s">
        <v>719</v>
      </c>
      <c r="C724" s="19">
        <v>807</v>
      </c>
      <c r="D724" s="24" t="s">
        <v>48</v>
      </c>
      <c r="E724" s="24" t="s">
        <v>59</v>
      </c>
      <c r="F724" s="91" t="s">
        <v>720</v>
      </c>
      <c r="G724" s="58"/>
      <c r="H724" s="43">
        <f t="shared" si="388"/>
        <v>0</v>
      </c>
      <c r="I724" s="213">
        <f t="shared" si="388"/>
        <v>323331</v>
      </c>
      <c r="J724" s="43">
        <f t="shared" si="388"/>
        <v>323331</v>
      </c>
      <c r="K724" s="43">
        <f t="shared" si="389"/>
        <v>0</v>
      </c>
      <c r="L724" s="213">
        <f>L725</f>
        <v>203389</v>
      </c>
      <c r="M724" s="43">
        <f>M725</f>
        <v>203389</v>
      </c>
      <c r="N724" s="43">
        <f t="shared" si="389"/>
        <v>0</v>
      </c>
      <c r="O724" s="213">
        <f>O725</f>
        <v>0</v>
      </c>
      <c r="P724" s="43"/>
    </row>
    <row r="725" spans="2:16" ht="44.25" customHeight="1" x14ac:dyDescent="0.25">
      <c r="B725" s="156" t="s">
        <v>755</v>
      </c>
      <c r="C725" s="19">
        <v>807</v>
      </c>
      <c r="D725" s="24" t="s">
        <v>48</v>
      </c>
      <c r="E725" s="24" t="s">
        <v>59</v>
      </c>
      <c r="F725" s="91" t="s">
        <v>756</v>
      </c>
      <c r="G725" s="58"/>
      <c r="H725" s="43">
        <f t="shared" ref="H725:O725" si="390">H727+H728</f>
        <v>0</v>
      </c>
      <c r="I725" s="213">
        <f>I727+I728+I729</f>
        <v>323331</v>
      </c>
      <c r="J725" s="43">
        <f>J727+J728+J729</f>
        <v>323331</v>
      </c>
      <c r="K725" s="43">
        <f t="shared" si="390"/>
        <v>0</v>
      </c>
      <c r="L725" s="213">
        <f>L727+L728+L726</f>
        <v>203389</v>
      </c>
      <c r="M725" s="43">
        <f>M727+M728+M726</f>
        <v>203389</v>
      </c>
      <c r="N725" s="43">
        <f t="shared" si="390"/>
        <v>0</v>
      </c>
      <c r="O725" s="213">
        <f t="shared" si="390"/>
        <v>0</v>
      </c>
      <c r="P725" s="43"/>
    </row>
    <row r="726" spans="2:16" ht="83.25" customHeight="1" x14ac:dyDescent="0.25">
      <c r="B726" s="156" t="s">
        <v>768</v>
      </c>
      <c r="C726" s="19">
        <v>807</v>
      </c>
      <c r="D726" s="24" t="s">
        <v>48</v>
      </c>
      <c r="E726" s="24" t="s">
        <v>59</v>
      </c>
      <c r="F726" s="91" t="s">
        <v>2279</v>
      </c>
      <c r="G726" s="58">
        <v>400</v>
      </c>
      <c r="H726" s="43"/>
      <c r="I726" s="213"/>
      <c r="J726" s="43"/>
      <c r="K726" s="43"/>
      <c r="L726" s="213">
        <v>120292</v>
      </c>
      <c r="M726" s="43">
        <f>K726+L726</f>
        <v>120292</v>
      </c>
      <c r="N726" s="43"/>
      <c r="O726" s="213"/>
      <c r="P726" s="43"/>
    </row>
    <row r="727" spans="2:16" ht="60" x14ac:dyDescent="0.25">
      <c r="B727" s="156" t="s">
        <v>751</v>
      </c>
      <c r="C727" s="19">
        <v>807</v>
      </c>
      <c r="D727" s="24" t="s">
        <v>48</v>
      </c>
      <c r="E727" s="24" t="s">
        <v>59</v>
      </c>
      <c r="F727" s="91" t="s">
        <v>2239</v>
      </c>
      <c r="G727" s="58">
        <v>500</v>
      </c>
      <c r="H727" s="43"/>
      <c r="I727" s="213"/>
      <c r="J727" s="43"/>
      <c r="K727" s="43"/>
      <c r="L727" s="213">
        <f>203389-120292</f>
        <v>83097</v>
      </c>
      <c r="M727" s="43">
        <f>K727+L727</f>
        <v>83097</v>
      </c>
      <c r="N727" s="43"/>
      <c r="O727" s="213"/>
      <c r="P727" s="43"/>
    </row>
    <row r="728" spans="2:16" ht="63" customHeight="1" x14ac:dyDescent="0.25">
      <c r="B728" s="156" t="s">
        <v>2267</v>
      </c>
      <c r="C728" s="19">
        <v>807</v>
      </c>
      <c r="D728" s="24" t="s">
        <v>48</v>
      </c>
      <c r="E728" s="24" t="s">
        <v>59</v>
      </c>
      <c r="F728" s="91" t="s">
        <v>760</v>
      </c>
      <c r="G728" s="58">
        <v>400</v>
      </c>
      <c r="H728" s="43"/>
      <c r="I728" s="213">
        <f>1+221930</f>
        <v>221931</v>
      </c>
      <c r="J728" s="43">
        <f>H728+I728</f>
        <v>221931</v>
      </c>
      <c r="K728" s="43"/>
      <c r="L728" s="213"/>
      <c r="M728" s="43"/>
      <c r="N728" s="43"/>
      <c r="O728" s="213"/>
      <c r="P728" s="43"/>
    </row>
    <row r="729" spans="2:16" ht="52.5" customHeight="1" x14ac:dyDescent="0.25">
      <c r="B729" s="156" t="s">
        <v>2235</v>
      </c>
      <c r="C729" s="19">
        <v>807</v>
      </c>
      <c r="D729" s="24" t="s">
        <v>48</v>
      </c>
      <c r="E729" s="24" t="s">
        <v>59</v>
      </c>
      <c r="F729" s="91" t="s">
        <v>760</v>
      </c>
      <c r="G729" s="58">
        <v>500</v>
      </c>
      <c r="H729" s="43"/>
      <c r="I729" s="213">
        <v>101400</v>
      </c>
      <c r="J729" s="43">
        <f>H729+I729</f>
        <v>101400</v>
      </c>
      <c r="K729" s="43"/>
      <c r="L729" s="213"/>
      <c r="M729" s="43"/>
      <c r="N729" s="43"/>
      <c r="O729" s="213"/>
      <c r="P729" s="43"/>
    </row>
    <row r="730" spans="2:16" ht="55.5" customHeight="1" x14ac:dyDescent="0.25">
      <c r="B730" s="156" t="s">
        <v>2248</v>
      </c>
      <c r="C730" s="19">
        <v>807</v>
      </c>
      <c r="D730" s="24" t="s">
        <v>48</v>
      </c>
      <c r="E730" s="24" t="s">
        <v>59</v>
      </c>
      <c r="F730" s="91">
        <v>17</v>
      </c>
      <c r="G730" s="58"/>
      <c r="H730" s="43"/>
      <c r="I730" s="213">
        <f>I731</f>
        <v>1753176</v>
      </c>
      <c r="J730" s="43">
        <f>J731</f>
        <v>1753176</v>
      </c>
      <c r="K730" s="43"/>
      <c r="L730" s="213">
        <f>L731</f>
        <v>1225645</v>
      </c>
      <c r="M730" s="43">
        <f>M731</f>
        <v>1225645</v>
      </c>
      <c r="N730" s="43"/>
      <c r="O730" s="213">
        <f>O731</f>
        <v>1271205</v>
      </c>
      <c r="P730" s="43">
        <f>P731</f>
        <v>1271205</v>
      </c>
    </row>
    <row r="731" spans="2:16" ht="37.5" customHeight="1" x14ac:dyDescent="0.25">
      <c r="B731" s="156" t="s">
        <v>2280</v>
      </c>
      <c r="C731" s="19">
        <v>807</v>
      </c>
      <c r="D731" s="24" t="s">
        <v>48</v>
      </c>
      <c r="E731" s="24" t="s">
        <v>59</v>
      </c>
      <c r="F731" s="91" t="s">
        <v>2240</v>
      </c>
      <c r="G731" s="58"/>
      <c r="H731" s="43"/>
      <c r="I731" s="213">
        <f>I732+I735</f>
        <v>1753176</v>
      </c>
      <c r="J731" s="43">
        <f>J732+J735</f>
        <v>1753176</v>
      </c>
      <c r="K731" s="43"/>
      <c r="L731" s="213">
        <f>L732+L735</f>
        <v>1225645</v>
      </c>
      <c r="M731" s="43">
        <f>M732+M735</f>
        <v>1225645</v>
      </c>
      <c r="N731" s="43"/>
      <c r="O731" s="213">
        <f>O732+O735</f>
        <v>1271205</v>
      </c>
      <c r="P731" s="43">
        <f>P732+P735</f>
        <v>1271205</v>
      </c>
    </row>
    <row r="732" spans="2:16" ht="48.75" customHeight="1" x14ac:dyDescent="0.25">
      <c r="B732" s="156" t="s">
        <v>2268</v>
      </c>
      <c r="C732" s="19">
        <v>807</v>
      </c>
      <c r="D732" s="24" t="s">
        <v>48</v>
      </c>
      <c r="E732" s="24" t="s">
        <v>59</v>
      </c>
      <c r="F732" s="91" t="s">
        <v>2241</v>
      </c>
      <c r="G732" s="58"/>
      <c r="H732" s="43"/>
      <c r="I732" s="213">
        <f>I733+I734</f>
        <v>565116</v>
      </c>
      <c r="J732" s="43">
        <f>J733+J734</f>
        <v>565116</v>
      </c>
      <c r="K732" s="43"/>
      <c r="L732" s="213">
        <f>L733+L734</f>
        <v>851191</v>
      </c>
      <c r="M732" s="43">
        <f>M733+M734</f>
        <v>851191</v>
      </c>
      <c r="N732" s="43"/>
      <c r="O732" s="213">
        <f>O733+O734</f>
        <v>826309</v>
      </c>
      <c r="P732" s="43">
        <f>P733+P734</f>
        <v>826309</v>
      </c>
    </row>
    <row r="733" spans="2:16" ht="66.75" customHeight="1" x14ac:dyDescent="0.25">
      <c r="B733" s="156" t="s">
        <v>1244</v>
      </c>
      <c r="C733" s="19">
        <v>807</v>
      </c>
      <c r="D733" s="24" t="s">
        <v>48</v>
      </c>
      <c r="E733" s="24" t="s">
        <v>59</v>
      </c>
      <c r="F733" s="91" t="s">
        <v>2242</v>
      </c>
      <c r="G733" s="58">
        <v>500</v>
      </c>
      <c r="H733" s="43"/>
      <c r="I733" s="213">
        <v>565116</v>
      </c>
      <c r="J733" s="43">
        <f>H733+I733</f>
        <v>565116</v>
      </c>
      <c r="K733" s="43"/>
      <c r="L733" s="213">
        <v>499229</v>
      </c>
      <c r="M733" s="43">
        <f>K733+L733</f>
        <v>499229</v>
      </c>
      <c r="N733" s="43"/>
      <c r="O733" s="213">
        <v>447244</v>
      </c>
      <c r="P733" s="43">
        <f>N733+O733</f>
        <v>447244</v>
      </c>
    </row>
    <row r="734" spans="2:16" ht="66.75" customHeight="1" x14ac:dyDescent="0.25">
      <c r="B734" s="156" t="s">
        <v>2249</v>
      </c>
      <c r="C734" s="19">
        <v>807</v>
      </c>
      <c r="D734" s="24" t="s">
        <v>48</v>
      </c>
      <c r="E734" s="24" t="s">
        <v>59</v>
      </c>
      <c r="F734" s="91" t="s">
        <v>2243</v>
      </c>
      <c r="G734" s="58">
        <v>500</v>
      </c>
      <c r="H734" s="43"/>
      <c r="I734" s="213"/>
      <c r="J734" s="43"/>
      <c r="K734" s="43"/>
      <c r="L734" s="213">
        <v>351962</v>
      </c>
      <c r="M734" s="43">
        <f>K734+L734</f>
        <v>351962</v>
      </c>
      <c r="N734" s="43"/>
      <c r="O734" s="213">
        <v>379065</v>
      </c>
      <c r="P734" s="43">
        <f>N734+O734</f>
        <v>379065</v>
      </c>
    </row>
    <row r="735" spans="2:16" ht="43.5" customHeight="1" x14ac:dyDescent="0.25">
      <c r="B735" s="156" t="s">
        <v>2269</v>
      </c>
      <c r="C735" s="19">
        <v>807</v>
      </c>
      <c r="D735" s="24" t="s">
        <v>48</v>
      </c>
      <c r="E735" s="24" t="s">
        <v>59</v>
      </c>
      <c r="F735" s="91" t="s">
        <v>2244</v>
      </c>
      <c r="G735" s="58"/>
      <c r="H735" s="43"/>
      <c r="I735" s="213">
        <f>I736+I737+I738</f>
        <v>1188060</v>
      </c>
      <c r="J735" s="43">
        <f>J736+J737+J738</f>
        <v>1188060</v>
      </c>
      <c r="K735" s="43"/>
      <c r="L735" s="213">
        <f>L736+L737+L738</f>
        <v>374454</v>
      </c>
      <c r="M735" s="43">
        <f>M736+M737+M738</f>
        <v>374454</v>
      </c>
      <c r="N735" s="43"/>
      <c r="O735" s="213">
        <f>O736+O737+O738</f>
        <v>444896</v>
      </c>
      <c r="P735" s="43">
        <f>P736+P737+P738</f>
        <v>444896</v>
      </c>
    </row>
    <row r="736" spans="2:16" ht="73.5" customHeight="1" x14ac:dyDescent="0.25">
      <c r="B736" s="156" t="s">
        <v>766</v>
      </c>
      <c r="C736" s="19">
        <v>807</v>
      </c>
      <c r="D736" s="24" t="s">
        <v>48</v>
      </c>
      <c r="E736" s="24" t="s">
        <v>59</v>
      </c>
      <c r="F736" s="91" t="s">
        <v>2245</v>
      </c>
      <c r="G736" s="58">
        <v>600</v>
      </c>
      <c r="H736" s="43"/>
      <c r="I736" s="213">
        <f>191185</f>
        <v>191185</v>
      </c>
      <c r="J736" s="43">
        <f>H736+I736</f>
        <v>191185</v>
      </c>
      <c r="K736" s="43"/>
      <c r="L736" s="213">
        <v>65000</v>
      </c>
      <c r="M736" s="43">
        <f>K736+L736</f>
        <v>65000</v>
      </c>
      <c r="N736" s="43"/>
      <c r="O736" s="213">
        <v>87375</v>
      </c>
      <c r="P736" s="43">
        <f>N736+O736</f>
        <v>87375</v>
      </c>
    </row>
    <row r="737" spans="2:16" ht="73.5" customHeight="1" x14ac:dyDescent="0.25">
      <c r="B737" s="156" t="s">
        <v>2249</v>
      </c>
      <c r="C737" s="19">
        <v>807</v>
      </c>
      <c r="D737" s="24" t="s">
        <v>48</v>
      </c>
      <c r="E737" s="24" t="s">
        <v>59</v>
      </c>
      <c r="F737" s="91" t="s">
        <v>2246</v>
      </c>
      <c r="G737" s="58">
        <v>500</v>
      </c>
      <c r="H737" s="43"/>
      <c r="I737" s="213"/>
      <c r="J737" s="43"/>
      <c r="K737" s="43"/>
      <c r="L737" s="213">
        <v>13500</v>
      </c>
      <c r="M737" s="43">
        <f>K737+L737</f>
        <v>13500</v>
      </c>
      <c r="N737" s="43"/>
      <c r="O737" s="213">
        <v>43497</v>
      </c>
      <c r="P737" s="43">
        <f>N737+O737</f>
        <v>43497</v>
      </c>
    </row>
    <row r="738" spans="2:16" ht="37.5" customHeight="1" x14ac:dyDescent="0.25">
      <c r="B738" s="156" t="s">
        <v>753</v>
      </c>
      <c r="C738" s="19">
        <v>807</v>
      </c>
      <c r="D738" s="24" t="s">
        <v>48</v>
      </c>
      <c r="E738" s="24" t="s">
        <v>59</v>
      </c>
      <c r="F738" s="91" t="s">
        <v>2247</v>
      </c>
      <c r="G738" s="58">
        <v>500</v>
      </c>
      <c r="H738" s="43"/>
      <c r="I738" s="213">
        <v>996875</v>
      </c>
      <c r="J738" s="43">
        <f>H738+I738</f>
        <v>996875</v>
      </c>
      <c r="K738" s="43"/>
      <c r="L738" s="213">
        <v>295954</v>
      </c>
      <c r="M738" s="43">
        <f>K738+L738</f>
        <v>295954</v>
      </c>
      <c r="N738" s="43"/>
      <c r="O738" s="213">
        <v>314024</v>
      </c>
      <c r="P738" s="43">
        <f>N738+O738</f>
        <v>314024</v>
      </c>
    </row>
    <row r="739" spans="2:16" ht="24.75" customHeight="1" x14ac:dyDescent="0.25">
      <c r="B739" s="158" t="s">
        <v>795</v>
      </c>
      <c r="C739" s="19">
        <v>807</v>
      </c>
      <c r="D739" s="17" t="s">
        <v>48</v>
      </c>
      <c r="E739" s="17" t="s">
        <v>27</v>
      </c>
      <c r="F739" s="90"/>
      <c r="G739" s="58"/>
      <c r="H739" s="43"/>
      <c r="I739" s="213"/>
      <c r="J739" s="43"/>
      <c r="K739" s="43"/>
      <c r="L739" s="216">
        <f t="shared" ref="L739:M741" si="391">L740</f>
        <v>79344</v>
      </c>
      <c r="M739" s="44">
        <f t="shared" si="391"/>
        <v>79344</v>
      </c>
      <c r="N739" s="43"/>
      <c r="O739" s="216">
        <f t="shared" ref="O739:P741" si="392">O740</f>
        <v>5630</v>
      </c>
      <c r="P739" s="44">
        <f t="shared" si="392"/>
        <v>5630</v>
      </c>
    </row>
    <row r="740" spans="2:16" ht="42.75" customHeight="1" x14ac:dyDescent="0.25">
      <c r="B740" s="156" t="s">
        <v>742</v>
      </c>
      <c r="C740" s="19">
        <v>807</v>
      </c>
      <c r="D740" s="24" t="s">
        <v>48</v>
      </c>
      <c r="E740" s="24" t="s">
        <v>27</v>
      </c>
      <c r="F740" s="91" t="s">
        <v>59</v>
      </c>
      <c r="G740" s="58"/>
      <c r="H740" s="43"/>
      <c r="I740" s="213"/>
      <c r="J740" s="43"/>
      <c r="K740" s="43"/>
      <c r="L740" s="213">
        <f t="shared" si="391"/>
        <v>79344</v>
      </c>
      <c r="M740" s="43">
        <f t="shared" si="391"/>
        <v>79344</v>
      </c>
      <c r="N740" s="43"/>
      <c r="O740" s="213">
        <f t="shared" si="392"/>
        <v>5630</v>
      </c>
      <c r="P740" s="43">
        <f t="shared" si="392"/>
        <v>5630</v>
      </c>
    </row>
    <row r="741" spans="2:16" ht="36.75" customHeight="1" x14ac:dyDescent="0.25">
      <c r="B741" s="156" t="s">
        <v>794</v>
      </c>
      <c r="C741" s="19">
        <v>807</v>
      </c>
      <c r="D741" s="24" t="s">
        <v>48</v>
      </c>
      <c r="E741" s="24" t="s">
        <v>27</v>
      </c>
      <c r="F741" s="101" t="s">
        <v>796</v>
      </c>
      <c r="G741" s="58"/>
      <c r="H741" s="43"/>
      <c r="I741" s="213"/>
      <c r="J741" s="43"/>
      <c r="K741" s="43"/>
      <c r="L741" s="213">
        <f t="shared" si="391"/>
        <v>79344</v>
      </c>
      <c r="M741" s="43">
        <f t="shared" si="391"/>
        <v>79344</v>
      </c>
      <c r="N741" s="43"/>
      <c r="O741" s="213">
        <f t="shared" si="392"/>
        <v>5630</v>
      </c>
      <c r="P741" s="43">
        <f t="shared" si="392"/>
        <v>5630</v>
      </c>
    </row>
    <row r="742" spans="2:16" ht="34.5" customHeight="1" x14ac:dyDescent="0.25">
      <c r="B742" s="156" t="s">
        <v>2290</v>
      </c>
      <c r="C742" s="19">
        <v>807</v>
      </c>
      <c r="D742" s="24" t="s">
        <v>48</v>
      </c>
      <c r="E742" s="24" t="s">
        <v>27</v>
      </c>
      <c r="F742" s="101" t="s">
        <v>785</v>
      </c>
      <c r="G742" s="21"/>
      <c r="H742" s="43"/>
      <c r="I742" s="213"/>
      <c r="J742" s="43"/>
      <c r="K742" s="43"/>
      <c r="L742" s="213">
        <f>L743+L744</f>
        <v>79344</v>
      </c>
      <c r="M742" s="43">
        <f>M743+M744</f>
        <v>79344</v>
      </c>
      <c r="N742" s="43"/>
      <c r="O742" s="213">
        <f>O743+O744</f>
        <v>5630</v>
      </c>
      <c r="P742" s="43">
        <f>P743+P744</f>
        <v>5630</v>
      </c>
    </row>
    <row r="743" spans="2:16" ht="63" customHeight="1" x14ac:dyDescent="0.25">
      <c r="B743" s="156" t="s">
        <v>766</v>
      </c>
      <c r="C743" s="19">
        <v>807</v>
      </c>
      <c r="D743" s="24" t="s">
        <v>48</v>
      </c>
      <c r="E743" s="24" t="s">
        <v>27</v>
      </c>
      <c r="F743" s="101" t="s">
        <v>2250</v>
      </c>
      <c r="G743" s="21">
        <v>600</v>
      </c>
      <c r="H743" s="43"/>
      <c r="I743" s="213"/>
      <c r="J743" s="43"/>
      <c r="K743" s="43"/>
      <c r="L743" s="213">
        <v>74660</v>
      </c>
      <c r="M743" s="43">
        <f>K743+L743</f>
        <v>74660</v>
      </c>
      <c r="N743" s="43"/>
      <c r="O743" s="213"/>
      <c r="P743" s="43"/>
    </row>
    <row r="744" spans="2:16" ht="69" customHeight="1" x14ac:dyDescent="0.25">
      <c r="B744" s="156" t="s">
        <v>2249</v>
      </c>
      <c r="C744" s="19">
        <v>807</v>
      </c>
      <c r="D744" s="24" t="s">
        <v>48</v>
      </c>
      <c r="E744" s="24" t="s">
        <v>27</v>
      </c>
      <c r="F744" s="101" t="s">
        <v>797</v>
      </c>
      <c r="G744" s="21">
        <v>500</v>
      </c>
      <c r="H744" s="43"/>
      <c r="I744" s="213"/>
      <c r="J744" s="43"/>
      <c r="K744" s="43"/>
      <c r="L744" s="213">
        <v>4684</v>
      </c>
      <c r="M744" s="43">
        <f>K744+L744</f>
        <v>4684</v>
      </c>
      <c r="N744" s="43"/>
      <c r="O744" s="213">
        <v>5630</v>
      </c>
      <c r="P744" s="43">
        <f>N744+O744</f>
        <v>5630</v>
      </c>
    </row>
    <row r="745" spans="2:16" ht="21.75" customHeight="1" x14ac:dyDescent="0.25">
      <c r="B745" s="158" t="s">
        <v>354</v>
      </c>
      <c r="C745" s="19">
        <v>807</v>
      </c>
      <c r="D745" s="17" t="s">
        <v>48</v>
      </c>
      <c r="E745" s="17" t="s">
        <v>63</v>
      </c>
      <c r="F745" s="102"/>
      <c r="G745" s="35"/>
      <c r="H745" s="44">
        <f>H746</f>
        <v>371684</v>
      </c>
      <c r="I745" s="216">
        <f t="shared" ref="I745:J747" si="393">I746</f>
        <v>-9979</v>
      </c>
      <c r="J745" s="44">
        <f t="shared" si="393"/>
        <v>361705</v>
      </c>
      <c r="K745" s="44">
        <f t="shared" ref="K745:N747" si="394">K746</f>
        <v>168845</v>
      </c>
      <c r="L745" s="216">
        <f t="shared" ref="L745:M747" si="395">L746</f>
        <v>164286</v>
      </c>
      <c r="M745" s="44">
        <f t="shared" si="395"/>
        <v>333131</v>
      </c>
      <c r="N745" s="44">
        <f t="shared" si="394"/>
        <v>168845</v>
      </c>
      <c r="O745" s="216">
        <f t="shared" ref="O745:P747" si="396">O746</f>
        <v>134146</v>
      </c>
      <c r="P745" s="44">
        <f t="shared" si="396"/>
        <v>302991</v>
      </c>
    </row>
    <row r="746" spans="2:16" ht="49.5" customHeight="1" x14ac:dyDescent="0.25">
      <c r="B746" s="261" t="s">
        <v>798</v>
      </c>
      <c r="C746" s="19">
        <v>807</v>
      </c>
      <c r="D746" s="24" t="s">
        <v>48</v>
      </c>
      <c r="E746" s="24" t="s">
        <v>63</v>
      </c>
      <c r="F746" s="90">
        <v>15</v>
      </c>
      <c r="G746" s="58"/>
      <c r="H746" s="43">
        <f>H747</f>
        <v>371684</v>
      </c>
      <c r="I746" s="213">
        <f t="shared" si="393"/>
        <v>-9979</v>
      </c>
      <c r="J746" s="43">
        <f t="shared" si="393"/>
        <v>361705</v>
      </c>
      <c r="K746" s="43">
        <f t="shared" si="394"/>
        <v>168845</v>
      </c>
      <c r="L746" s="213">
        <f t="shared" si="395"/>
        <v>164286</v>
      </c>
      <c r="M746" s="43">
        <f t="shared" si="395"/>
        <v>333131</v>
      </c>
      <c r="N746" s="43">
        <f t="shared" si="394"/>
        <v>168845</v>
      </c>
      <c r="O746" s="213">
        <f t="shared" si="396"/>
        <v>134146</v>
      </c>
      <c r="P746" s="43">
        <f t="shared" si="396"/>
        <v>302991</v>
      </c>
    </row>
    <row r="747" spans="2:16" ht="16.5" customHeight="1" x14ac:dyDescent="0.25">
      <c r="B747" s="156" t="s">
        <v>799</v>
      </c>
      <c r="C747" s="19">
        <v>807</v>
      </c>
      <c r="D747" s="24" t="s">
        <v>48</v>
      </c>
      <c r="E747" s="24" t="s">
        <v>63</v>
      </c>
      <c r="F747" s="91" t="s">
        <v>356</v>
      </c>
      <c r="G747" s="58"/>
      <c r="H747" s="43">
        <f>H748</f>
        <v>371684</v>
      </c>
      <c r="I747" s="213">
        <f t="shared" si="393"/>
        <v>-9979</v>
      </c>
      <c r="J747" s="43">
        <f t="shared" si="393"/>
        <v>361705</v>
      </c>
      <c r="K747" s="43">
        <f t="shared" si="394"/>
        <v>168845</v>
      </c>
      <c r="L747" s="213">
        <f t="shared" si="395"/>
        <v>164286</v>
      </c>
      <c r="M747" s="43">
        <f t="shared" si="395"/>
        <v>333131</v>
      </c>
      <c r="N747" s="43">
        <f t="shared" si="394"/>
        <v>168845</v>
      </c>
      <c r="O747" s="213">
        <f t="shared" si="396"/>
        <v>134146</v>
      </c>
      <c r="P747" s="43">
        <f t="shared" si="396"/>
        <v>302991</v>
      </c>
    </row>
    <row r="748" spans="2:16" ht="34.5" customHeight="1" x14ac:dyDescent="0.25">
      <c r="B748" s="156" t="s">
        <v>800</v>
      </c>
      <c r="C748" s="19">
        <v>807</v>
      </c>
      <c r="D748" s="24" t="s">
        <v>48</v>
      </c>
      <c r="E748" s="24" t="s">
        <v>63</v>
      </c>
      <c r="F748" s="91" t="s">
        <v>791</v>
      </c>
      <c r="G748" s="58"/>
      <c r="H748" s="43">
        <f t="shared" ref="H748:P748" si="397">H750</f>
        <v>371684</v>
      </c>
      <c r="I748" s="213">
        <f t="shared" si="397"/>
        <v>-9979</v>
      </c>
      <c r="J748" s="43">
        <f t="shared" si="397"/>
        <v>361705</v>
      </c>
      <c r="K748" s="43">
        <f t="shared" si="397"/>
        <v>168845</v>
      </c>
      <c r="L748" s="213">
        <f t="shared" si="397"/>
        <v>164286</v>
      </c>
      <c r="M748" s="43">
        <f t="shared" si="397"/>
        <v>333131</v>
      </c>
      <c r="N748" s="43">
        <f t="shared" si="397"/>
        <v>168845</v>
      </c>
      <c r="O748" s="213">
        <f t="shared" si="397"/>
        <v>134146</v>
      </c>
      <c r="P748" s="43">
        <f t="shared" si="397"/>
        <v>302991</v>
      </c>
    </row>
    <row r="749" spans="2:16" ht="62.25" hidden="1" customHeight="1" x14ac:dyDescent="0.25">
      <c r="B749" s="156" t="s">
        <v>688</v>
      </c>
      <c r="C749" s="19">
        <v>807</v>
      </c>
      <c r="D749" s="24" t="s">
        <v>48</v>
      </c>
      <c r="E749" s="24" t="s">
        <v>63</v>
      </c>
      <c r="F749" s="91" t="s">
        <v>801</v>
      </c>
      <c r="G749" s="58">
        <v>600</v>
      </c>
      <c r="H749" s="43"/>
      <c r="I749" s="213"/>
      <c r="J749" s="43"/>
      <c r="K749" s="43"/>
      <c r="L749" s="213"/>
      <c r="M749" s="43"/>
      <c r="N749" s="43"/>
      <c r="O749" s="213"/>
      <c r="P749" s="43"/>
    </row>
    <row r="750" spans="2:16" ht="58.5" customHeight="1" x14ac:dyDescent="0.25">
      <c r="B750" s="156" t="s">
        <v>766</v>
      </c>
      <c r="C750" s="19">
        <v>807</v>
      </c>
      <c r="D750" s="24" t="s">
        <v>48</v>
      </c>
      <c r="E750" s="24" t="s">
        <v>63</v>
      </c>
      <c r="F750" s="91" t="s">
        <v>792</v>
      </c>
      <c r="G750" s="58">
        <v>600</v>
      </c>
      <c r="H750" s="43">
        <v>371684</v>
      </c>
      <c r="I750" s="213">
        <v>-9979</v>
      </c>
      <c r="J750" s="43">
        <f>H750+I750</f>
        <v>361705</v>
      </c>
      <c r="K750" s="43">
        <v>168845</v>
      </c>
      <c r="L750" s="213">
        <v>164286</v>
      </c>
      <c r="M750" s="43">
        <f>K750+L750</f>
        <v>333131</v>
      </c>
      <c r="N750" s="43">
        <v>168845</v>
      </c>
      <c r="O750" s="213">
        <v>134146</v>
      </c>
      <c r="P750" s="43">
        <f>N750+O750</f>
        <v>302991</v>
      </c>
    </row>
    <row r="751" spans="2:16" ht="37.5" customHeight="1" x14ac:dyDescent="0.25">
      <c r="B751" s="158" t="s">
        <v>49</v>
      </c>
      <c r="C751" s="19">
        <v>807</v>
      </c>
      <c r="D751" s="17" t="s">
        <v>48</v>
      </c>
      <c r="E751" s="17" t="s">
        <v>15</v>
      </c>
      <c r="F751" s="100"/>
      <c r="G751" s="21"/>
      <c r="H751" s="44">
        <f t="shared" ref="H751:P751" si="398">H758+H752</f>
        <v>10114</v>
      </c>
      <c r="I751" s="216">
        <f t="shared" si="398"/>
        <v>0</v>
      </c>
      <c r="J751" s="44">
        <f t="shared" si="398"/>
        <v>10114</v>
      </c>
      <c r="K751" s="44">
        <f t="shared" si="398"/>
        <v>114</v>
      </c>
      <c r="L751" s="216">
        <f t="shared" si="398"/>
        <v>0</v>
      </c>
      <c r="M751" s="44">
        <f t="shared" si="398"/>
        <v>114</v>
      </c>
      <c r="N751" s="44">
        <f t="shared" si="398"/>
        <v>114</v>
      </c>
      <c r="O751" s="216">
        <f t="shared" si="398"/>
        <v>0</v>
      </c>
      <c r="P751" s="44">
        <f t="shared" si="398"/>
        <v>114</v>
      </c>
    </row>
    <row r="752" spans="2:16" ht="38.25" customHeight="1" x14ac:dyDescent="0.25">
      <c r="B752" s="156" t="s">
        <v>742</v>
      </c>
      <c r="C752" s="19">
        <v>807</v>
      </c>
      <c r="D752" s="24" t="s">
        <v>48</v>
      </c>
      <c r="E752" s="24" t="s">
        <v>15</v>
      </c>
      <c r="F752" s="100" t="s">
        <v>59</v>
      </c>
      <c r="G752" s="21"/>
      <c r="H752" s="43">
        <f>H753</f>
        <v>10000</v>
      </c>
      <c r="I752" s="213">
        <f t="shared" ref="I752:J754" si="399">I753</f>
        <v>0</v>
      </c>
      <c r="J752" s="43">
        <f t="shared" si="399"/>
        <v>10000</v>
      </c>
      <c r="K752" s="43">
        <f>K753</f>
        <v>0</v>
      </c>
      <c r="L752" s="213">
        <f t="shared" ref="L752:M754" si="400">L753</f>
        <v>0</v>
      </c>
      <c r="M752" s="43"/>
      <c r="N752" s="43"/>
      <c r="O752" s="213"/>
      <c r="P752" s="43"/>
    </row>
    <row r="753" spans="2:16" ht="33" customHeight="1" x14ac:dyDescent="0.25">
      <c r="B753" s="156" t="s">
        <v>2183</v>
      </c>
      <c r="C753" s="19">
        <v>807</v>
      </c>
      <c r="D753" s="24" t="s">
        <v>48</v>
      </c>
      <c r="E753" s="24" t="s">
        <v>15</v>
      </c>
      <c r="F753" s="100" t="s">
        <v>200</v>
      </c>
      <c r="G753" s="21"/>
      <c r="H753" s="43">
        <f>H754</f>
        <v>10000</v>
      </c>
      <c r="I753" s="213">
        <f>I754+I756</f>
        <v>0</v>
      </c>
      <c r="J753" s="43">
        <f>J754+J756</f>
        <v>10000</v>
      </c>
      <c r="K753" s="43">
        <f>K754</f>
        <v>0</v>
      </c>
      <c r="L753" s="213">
        <f t="shared" si="400"/>
        <v>0</v>
      </c>
      <c r="M753" s="43"/>
      <c r="N753" s="43"/>
      <c r="O753" s="213"/>
      <c r="P753" s="43"/>
    </row>
    <row r="754" spans="2:16" ht="37.5" hidden="1" customHeight="1" x14ac:dyDescent="0.25">
      <c r="B754" s="156" t="s">
        <v>2184</v>
      </c>
      <c r="C754" s="19">
        <v>807</v>
      </c>
      <c r="D754" s="24" t="s">
        <v>48</v>
      </c>
      <c r="E754" s="24" t="s">
        <v>15</v>
      </c>
      <c r="F754" s="100" t="s">
        <v>2181</v>
      </c>
      <c r="G754" s="21"/>
      <c r="H754" s="43">
        <f>H755</f>
        <v>10000</v>
      </c>
      <c r="I754" s="213">
        <f t="shared" si="399"/>
        <v>-10000</v>
      </c>
      <c r="J754" s="43">
        <f t="shared" si="399"/>
        <v>0</v>
      </c>
      <c r="K754" s="43">
        <f>K755</f>
        <v>0</v>
      </c>
      <c r="L754" s="213">
        <f t="shared" si="400"/>
        <v>0</v>
      </c>
      <c r="M754" s="43">
        <f t="shared" si="400"/>
        <v>0</v>
      </c>
      <c r="N754" s="43">
        <f>N755</f>
        <v>0</v>
      </c>
      <c r="O754" s="213">
        <f>O755</f>
        <v>0</v>
      </c>
      <c r="P754" s="43">
        <f>P755</f>
        <v>0</v>
      </c>
    </row>
    <row r="755" spans="2:16" ht="69.75" hidden="1" customHeight="1" x14ac:dyDescent="0.25">
      <c r="B755" s="156" t="s">
        <v>766</v>
      </c>
      <c r="C755" s="19">
        <v>807</v>
      </c>
      <c r="D755" s="24" t="s">
        <v>48</v>
      </c>
      <c r="E755" s="24" t="s">
        <v>15</v>
      </c>
      <c r="F755" s="100" t="s">
        <v>2182</v>
      </c>
      <c r="G755" s="21">
        <v>600</v>
      </c>
      <c r="H755" s="43">
        <v>10000</v>
      </c>
      <c r="I755" s="213">
        <v>-10000</v>
      </c>
      <c r="J755" s="43">
        <f>H755+I755</f>
        <v>0</v>
      </c>
      <c r="K755" s="43">
        <v>0</v>
      </c>
      <c r="L755" s="213"/>
      <c r="M755" s="43">
        <f>K755+L755</f>
        <v>0</v>
      </c>
      <c r="N755" s="43">
        <v>0</v>
      </c>
      <c r="O755" s="213"/>
      <c r="P755" s="43">
        <f>N755+O755</f>
        <v>0</v>
      </c>
    </row>
    <row r="756" spans="2:16" ht="36.75" customHeight="1" x14ac:dyDescent="0.25">
      <c r="B756" s="156" t="s">
        <v>2253</v>
      </c>
      <c r="C756" s="19">
        <v>807</v>
      </c>
      <c r="D756" s="24" t="s">
        <v>48</v>
      </c>
      <c r="E756" s="24" t="s">
        <v>15</v>
      </c>
      <c r="F756" s="100" t="s">
        <v>2251</v>
      </c>
      <c r="G756" s="21"/>
      <c r="H756" s="43"/>
      <c r="I756" s="213">
        <f>I757</f>
        <v>10000</v>
      </c>
      <c r="J756" s="43">
        <f>J757</f>
        <v>10000</v>
      </c>
      <c r="K756" s="43"/>
      <c r="L756" s="213"/>
      <c r="M756" s="43"/>
      <c r="N756" s="43"/>
      <c r="O756" s="213"/>
      <c r="P756" s="43"/>
    </row>
    <row r="757" spans="2:16" ht="69.75" customHeight="1" x14ac:dyDescent="0.25">
      <c r="B757" s="156" t="s">
        <v>766</v>
      </c>
      <c r="C757" s="19">
        <v>807</v>
      </c>
      <c r="D757" s="24" t="s">
        <v>48</v>
      </c>
      <c r="E757" s="24" t="s">
        <v>15</v>
      </c>
      <c r="F757" s="100" t="s">
        <v>2252</v>
      </c>
      <c r="G757" s="21">
        <v>600</v>
      </c>
      <c r="H757" s="43"/>
      <c r="I757" s="213">
        <v>10000</v>
      </c>
      <c r="J757" s="43">
        <f>H757+I757</f>
        <v>10000</v>
      </c>
      <c r="K757" s="43"/>
      <c r="L757" s="213"/>
      <c r="M757" s="43"/>
      <c r="N757" s="43"/>
      <c r="O757" s="213"/>
      <c r="P757" s="43"/>
    </row>
    <row r="758" spans="2:16" ht="42" customHeight="1" x14ac:dyDescent="0.25">
      <c r="B758" s="156" t="s">
        <v>50</v>
      </c>
      <c r="C758" s="19">
        <v>807</v>
      </c>
      <c r="D758" s="24" t="s">
        <v>48</v>
      </c>
      <c r="E758" s="24" t="s">
        <v>15</v>
      </c>
      <c r="F758" s="101" t="s">
        <v>51</v>
      </c>
      <c r="G758" s="21"/>
      <c r="H758" s="43">
        <f>H759</f>
        <v>114</v>
      </c>
      <c r="I758" s="213">
        <f t="shared" ref="I758:J760" si="401">I759</f>
        <v>0</v>
      </c>
      <c r="J758" s="43">
        <f t="shared" si="401"/>
        <v>114</v>
      </c>
      <c r="K758" s="43">
        <f t="shared" ref="K758:N760" si="402">K759</f>
        <v>114</v>
      </c>
      <c r="L758" s="213">
        <f t="shared" ref="L758:M760" si="403">L759</f>
        <v>0</v>
      </c>
      <c r="M758" s="43">
        <f t="shared" si="403"/>
        <v>114</v>
      </c>
      <c r="N758" s="43">
        <f t="shared" si="402"/>
        <v>114</v>
      </c>
      <c r="O758" s="213">
        <f t="shared" ref="O758:P760" si="404">O759</f>
        <v>0</v>
      </c>
      <c r="P758" s="43">
        <f t="shared" si="404"/>
        <v>114</v>
      </c>
    </row>
    <row r="759" spans="2:16" ht="42" customHeight="1" x14ac:dyDescent="0.25">
      <c r="B759" s="156" t="s">
        <v>205</v>
      </c>
      <c r="C759" s="19">
        <v>807</v>
      </c>
      <c r="D759" s="24" t="s">
        <v>48</v>
      </c>
      <c r="E759" s="24" t="s">
        <v>15</v>
      </c>
      <c r="F759" s="101" t="s">
        <v>53</v>
      </c>
      <c r="G759" s="21"/>
      <c r="H759" s="43">
        <f>H760</f>
        <v>114</v>
      </c>
      <c r="I759" s="213">
        <f t="shared" si="401"/>
        <v>0</v>
      </c>
      <c r="J759" s="43">
        <f t="shared" si="401"/>
        <v>114</v>
      </c>
      <c r="K759" s="43">
        <f t="shared" si="402"/>
        <v>114</v>
      </c>
      <c r="L759" s="213">
        <f t="shared" si="403"/>
        <v>0</v>
      </c>
      <c r="M759" s="43">
        <f t="shared" si="403"/>
        <v>114</v>
      </c>
      <c r="N759" s="43">
        <f t="shared" si="402"/>
        <v>114</v>
      </c>
      <c r="O759" s="213">
        <f t="shared" si="404"/>
        <v>0</v>
      </c>
      <c r="P759" s="43">
        <f t="shared" si="404"/>
        <v>114</v>
      </c>
    </row>
    <row r="760" spans="2:16" ht="39.75" customHeight="1" x14ac:dyDescent="0.25">
      <c r="B760" s="156" t="s">
        <v>54</v>
      </c>
      <c r="C760" s="19">
        <v>807</v>
      </c>
      <c r="D760" s="24" t="s">
        <v>48</v>
      </c>
      <c r="E760" s="24" t="s">
        <v>15</v>
      </c>
      <c r="F760" s="101" t="s">
        <v>55</v>
      </c>
      <c r="G760" s="21"/>
      <c r="H760" s="43">
        <f>H761</f>
        <v>114</v>
      </c>
      <c r="I760" s="213">
        <f t="shared" si="401"/>
        <v>0</v>
      </c>
      <c r="J760" s="43">
        <f t="shared" si="401"/>
        <v>114</v>
      </c>
      <c r="K760" s="43">
        <f t="shared" si="402"/>
        <v>114</v>
      </c>
      <c r="L760" s="213">
        <f t="shared" si="403"/>
        <v>0</v>
      </c>
      <c r="M760" s="43">
        <f t="shared" si="403"/>
        <v>114</v>
      </c>
      <c r="N760" s="43">
        <f t="shared" si="402"/>
        <v>114</v>
      </c>
      <c r="O760" s="213">
        <f t="shared" si="404"/>
        <v>0</v>
      </c>
      <c r="P760" s="43">
        <f t="shared" si="404"/>
        <v>114</v>
      </c>
    </row>
    <row r="761" spans="2:16" ht="105" x14ac:dyDescent="0.25">
      <c r="B761" s="156" t="s">
        <v>2336</v>
      </c>
      <c r="C761" s="19">
        <v>807</v>
      </c>
      <c r="D761" s="24" t="s">
        <v>48</v>
      </c>
      <c r="E761" s="24" t="s">
        <v>15</v>
      </c>
      <c r="F761" s="101" t="s">
        <v>56</v>
      </c>
      <c r="G761" s="22" t="s">
        <v>20</v>
      </c>
      <c r="H761" s="43">
        <v>114</v>
      </c>
      <c r="I761" s="213"/>
      <c r="J761" s="43">
        <f>H761+I761</f>
        <v>114</v>
      </c>
      <c r="K761" s="43">
        <v>114</v>
      </c>
      <c r="L761" s="213"/>
      <c r="M761" s="43">
        <f>K761+L761</f>
        <v>114</v>
      </c>
      <c r="N761" s="43">
        <v>114</v>
      </c>
      <c r="O761" s="213"/>
      <c r="P761" s="43">
        <f>N761+O761</f>
        <v>114</v>
      </c>
    </row>
    <row r="762" spans="2:16" ht="15.75" x14ac:dyDescent="0.25">
      <c r="B762" s="158" t="s">
        <v>802</v>
      </c>
      <c r="C762" s="19">
        <v>807</v>
      </c>
      <c r="D762" s="17" t="s">
        <v>48</v>
      </c>
      <c r="E762" s="17" t="s">
        <v>212</v>
      </c>
      <c r="F762" s="105"/>
      <c r="G762" s="19"/>
      <c r="H762" s="44">
        <f>H763</f>
        <v>10000</v>
      </c>
      <c r="I762" s="216">
        <f t="shared" ref="I762:J765" si="405">I763</f>
        <v>0</v>
      </c>
      <c r="J762" s="44">
        <f t="shared" si="405"/>
        <v>10000</v>
      </c>
      <c r="K762" s="44">
        <f t="shared" ref="K762:L765" si="406">K763</f>
        <v>0</v>
      </c>
      <c r="L762" s="216">
        <f t="shared" si="406"/>
        <v>0</v>
      </c>
      <c r="M762" s="44"/>
      <c r="N762" s="44"/>
      <c r="O762" s="216"/>
      <c r="P762" s="44"/>
    </row>
    <row r="763" spans="2:16" ht="35.25" customHeight="1" x14ac:dyDescent="0.25">
      <c r="B763" s="156" t="s">
        <v>50</v>
      </c>
      <c r="C763" s="19">
        <v>807</v>
      </c>
      <c r="D763" s="24" t="s">
        <v>48</v>
      </c>
      <c r="E763" s="24" t="s">
        <v>212</v>
      </c>
      <c r="F763" s="101" t="s">
        <v>51</v>
      </c>
      <c r="G763" s="21"/>
      <c r="H763" s="43">
        <f>H764</f>
        <v>10000</v>
      </c>
      <c r="I763" s="213">
        <f t="shared" si="405"/>
        <v>0</v>
      </c>
      <c r="J763" s="43">
        <f t="shared" si="405"/>
        <v>10000</v>
      </c>
      <c r="K763" s="43">
        <f t="shared" si="406"/>
        <v>0</v>
      </c>
      <c r="L763" s="213">
        <f t="shared" si="406"/>
        <v>0</v>
      </c>
      <c r="M763" s="43"/>
      <c r="N763" s="43"/>
      <c r="O763" s="213"/>
      <c r="P763" s="43"/>
    </row>
    <row r="764" spans="2:16" ht="15.75" x14ac:dyDescent="0.25">
      <c r="B764" s="156" t="s">
        <v>355</v>
      </c>
      <c r="C764" s="19">
        <v>807</v>
      </c>
      <c r="D764" s="24" t="s">
        <v>48</v>
      </c>
      <c r="E764" s="24" t="s">
        <v>212</v>
      </c>
      <c r="F764" s="101" t="s">
        <v>356</v>
      </c>
      <c r="G764" s="21"/>
      <c r="H764" s="43">
        <f>H765</f>
        <v>10000</v>
      </c>
      <c r="I764" s="213">
        <f t="shared" si="405"/>
        <v>0</v>
      </c>
      <c r="J764" s="43">
        <f t="shared" si="405"/>
        <v>10000</v>
      </c>
      <c r="K764" s="43">
        <f t="shared" si="406"/>
        <v>0</v>
      </c>
      <c r="L764" s="213">
        <f t="shared" si="406"/>
        <v>0</v>
      </c>
      <c r="M764" s="43"/>
      <c r="N764" s="43"/>
      <c r="O764" s="213"/>
      <c r="P764" s="43"/>
    </row>
    <row r="765" spans="2:16" ht="33" customHeight="1" x14ac:dyDescent="0.25">
      <c r="B765" s="156" t="s">
        <v>800</v>
      </c>
      <c r="C765" s="19">
        <v>807</v>
      </c>
      <c r="D765" s="24" t="s">
        <v>48</v>
      </c>
      <c r="E765" s="24" t="s">
        <v>212</v>
      </c>
      <c r="F765" s="101" t="s">
        <v>791</v>
      </c>
      <c r="G765" s="21"/>
      <c r="H765" s="43">
        <f>H766</f>
        <v>10000</v>
      </c>
      <c r="I765" s="213">
        <f t="shared" si="405"/>
        <v>0</v>
      </c>
      <c r="J765" s="43">
        <f t="shared" si="405"/>
        <v>10000</v>
      </c>
      <c r="K765" s="43">
        <f t="shared" si="406"/>
        <v>0</v>
      </c>
      <c r="L765" s="213">
        <f t="shared" si="406"/>
        <v>0</v>
      </c>
      <c r="M765" s="43"/>
      <c r="N765" s="43"/>
      <c r="O765" s="213"/>
      <c r="P765" s="43"/>
    </row>
    <row r="766" spans="2:16" ht="66.75" customHeight="1" x14ac:dyDescent="0.25">
      <c r="B766" s="156" t="s">
        <v>766</v>
      </c>
      <c r="C766" s="19">
        <v>807</v>
      </c>
      <c r="D766" s="24" t="s">
        <v>48</v>
      </c>
      <c r="E766" s="24" t="s">
        <v>212</v>
      </c>
      <c r="F766" s="101" t="s">
        <v>792</v>
      </c>
      <c r="G766" s="21">
        <v>600</v>
      </c>
      <c r="H766" s="43">
        <v>10000</v>
      </c>
      <c r="I766" s="213"/>
      <c r="J766" s="43">
        <f>H766+I766</f>
        <v>10000</v>
      </c>
      <c r="K766" s="43"/>
      <c r="L766" s="213"/>
      <c r="M766" s="43"/>
      <c r="N766" s="43"/>
      <c r="O766" s="213"/>
      <c r="P766" s="43"/>
    </row>
    <row r="767" spans="2:16" ht="17.25" customHeight="1" x14ac:dyDescent="0.25">
      <c r="B767" s="158" t="s">
        <v>803</v>
      </c>
      <c r="C767" s="19">
        <v>807</v>
      </c>
      <c r="D767" s="17" t="s">
        <v>269</v>
      </c>
      <c r="E767" s="23"/>
      <c r="F767" s="100"/>
      <c r="G767" s="21"/>
      <c r="H767" s="44">
        <f t="shared" ref="H767:P767" si="407">H785+H768</f>
        <v>170624</v>
      </c>
      <c r="I767" s="216">
        <f t="shared" si="407"/>
        <v>98053</v>
      </c>
      <c r="J767" s="44">
        <f t="shared" si="407"/>
        <v>268677</v>
      </c>
      <c r="K767" s="44">
        <f t="shared" si="407"/>
        <v>69425</v>
      </c>
      <c r="L767" s="216">
        <f t="shared" si="407"/>
        <v>95761</v>
      </c>
      <c r="M767" s="44">
        <f t="shared" si="407"/>
        <v>165186</v>
      </c>
      <c r="N767" s="44">
        <f t="shared" si="407"/>
        <v>69425</v>
      </c>
      <c r="O767" s="216">
        <f t="shared" si="407"/>
        <v>212762</v>
      </c>
      <c r="P767" s="44">
        <f t="shared" si="407"/>
        <v>282187</v>
      </c>
    </row>
    <row r="768" spans="2:16" ht="15.75" x14ac:dyDescent="0.25">
      <c r="B768" s="158" t="s">
        <v>804</v>
      </c>
      <c r="C768" s="19">
        <v>807</v>
      </c>
      <c r="D768" s="17" t="s">
        <v>269</v>
      </c>
      <c r="E768" s="17" t="s">
        <v>14</v>
      </c>
      <c r="F768" s="105"/>
      <c r="G768" s="19"/>
      <c r="H768" s="44">
        <f t="shared" ref="H768:P768" si="408">H769</f>
        <v>38199</v>
      </c>
      <c r="I768" s="216">
        <f t="shared" si="408"/>
        <v>230478</v>
      </c>
      <c r="J768" s="44">
        <f t="shared" si="408"/>
        <v>268677</v>
      </c>
      <c r="K768" s="44">
        <f t="shared" si="408"/>
        <v>0</v>
      </c>
      <c r="L768" s="216">
        <f t="shared" si="408"/>
        <v>158286</v>
      </c>
      <c r="M768" s="44">
        <f t="shared" si="408"/>
        <v>158286</v>
      </c>
      <c r="N768" s="44">
        <f t="shared" si="408"/>
        <v>0</v>
      </c>
      <c r="O768" s="216">
        <f t="shared" si="408"/>
        <v>282187</v>
      </c>
      <c r="P768" s="44">
        <f t="shared" si="408"/>
        <v>282187</v>
      </c>
    </row>
    <row r="769" spans="2:16" ht="35.25" customHeight="1" x14ac:dyDescent="0.25">
      <c r="B769" s="156" t="s">
        <v>805</v>
      </c>
      <c r="C769" s="19">
        <v>807</v>
      </c>
      <c r="D769" s="24" t="s">
        <v>269</v>
      </c>
      <c r="E769" s="24" t="s">
        <v>14</v>
      </c>
      <c r="F769" s="101" t="s">
        <v>15</v>
      </c>
      <c r="G769" s="21"/>
      <c r="H769" s="43">
        <f>H770+H773+H782</f>
        <v>38199</v>
      </c>
      <c r="I769" s="213">
        <f>I770+I773+I782+I777</f>
        <v>230478</v>
      </c>
      <c r="J769" s="43">
        <f>J770+J773+J782+J777</f>
        <v>268677</v>
      </c>
      <c r="K769" s="43">
        <f>K770+K773+K782</f>
        <v>0</v>
      </c>
      <c r="L769" s="213">
        <f>L770+L773+L782+L777</f>
        <v>158286</v>
      </c>
      <c r="M769" s="43">
        <f>M770+M773+M782+M777</f>
        <v>158286</v>
      </c>
      <c r="N769" s="43">
        <f>N770+N773+N782</f>
        <v>0</v>
      </c>
      <c r="O769" s="213">
        <f>O770+O773+O782+O777</f>
        <v>282187</v>
      </c>
      <c r="P769" s="43">
        <f>P770+P773+P782+P777</f>
        <v>282187</v>
      </c>
    </row>
    <row r="770" spans="2:16" ht="15.75" x14ac:dyDescent="0.25">
      <c r="B770" s="156" t="s">
        <v>2185</v>
      </c>
      <c r="C770" s="19">
        <v>807</v>
      </c>
      <c r="D770" s="24" t="s">
        <v>269</v>
      </c>
      <c r="E770" s="24" t="s">
        <v>14</v>
      </c>
      <c r="F770" s="101" t="s">
        <v>1359</v>
      </c>
      <c r="G770" s="21"/>
      <c r="H770" s="43">
        <f t="shared" ref="H770:J771" si="409">H771</f>
        <v>29199</v>
      </c>
      <c r="I770" s="213">
        <f t="shared" si="409"/>
        <v>5000</v>
      </c>
      <c r="J770" s="43">
        <f t="shared" si="409"/>
        <v>34199</v>
      </c>
      <c r="K770" s="43">
        <f t="shared" ref="K770:N771" si="410">K771</f>
        <v>0</v>
      </c>
      <c r="L770" s="213">
        <f>L771</f>
        <v>6764</v>
      </c>
      <c r="M770" s="43">
        <f>M771</f>
        <v>6764</v>
      </c>
      <c r="N770" s="43">
        <f t="shared" si="410"/>
        <v>0</v>
      </c>
      <c r="O770" s="213">
        <f>O771</f>
        <v>4050</v>
      </c>
      <c r="P770" s="43">
        <f>P771</f>
        <v>4050</v>
      </c>
    </row>
    <row r="771" spans="2:16" ht="30" x14ac:dyDescent="0.25">
      <c r="B771" s="156" t="s">
        <v>1396</v>
      </c>
      <c r="C771" s="19">
        <v>807</v>
      </c>
      <c r="D771" s="24" t="s">
        <v>269</v>
      </c>
      <c r="E771" s="24" t="s">
        <v>14</v>
      </c>
      <c r="F771" s="101" t="s">
        <v>1386</v>
      </c>
      <c r="G771" s="21"/>
      <c r="H771" s="43">
        <f t="shared" si="409"/>
        <v>29199</v>
      </c>
      <c r="I771" s="213">
        <f t="shared" si="409"/>
        <v>5000</v>
      </c>
      <c r="J771" s="43">
        <f t="shared" si="409"/>
        <v>34199</v>
      </c>
      <c r="K771" s="43">
        <f t="shared" si="410"/>
        <v>0</v>
      </c>
      <c r="L771" s="213">
        <f>L772</f>
        <v>6764</v>
      </c>
      <c r="M771" s="43">
        <f>M772</f>
        <v>6764</v>
      </c>
      <c r="N771" s="43">
        <f t="shared" si="410"/>
        <v>0</v>
      </c>
      <c r="O771" s="213">
        <f>O772</f>
        <v>4050</v>
      </c>
      <c r="P771" s="43">
        <f>P772</f>
        <v>4050</v>
      </c>
    </row>
    <row r="772" spans="2:16" ht="38.25" customHeight="1" x14ac:dyDescent="0.25">
      <c r="B772" s="156" t="s">
        <v>753</v>
      </c>
      <c r="C772" s="19">
        <v>807</v>
      </c>
      <c r="D772" s="24" t="s">
        <v>269</v>
      </c>
      <c r="E772" s="24" t="s">
        <v>14</v>
      </c>
      <c r="F772" s="101" t="s">
        <v>1387</v>
      </c>
      <c r="G772" s="21">
        <v>500</v>
      </c>
      <c r="H772" s="43">
        <v>29199</v>
      </c>
      <c r="I772" s="213">
        <v>5000</v>
      </c>
      <c r="J772" s="43">
        <f>H772+I772</f>
        <v>34199</v>
      </c>
      <c r="K772" s="43">
        <v>0</v>
      </c>
      <c r="L772" s="213">
        <v>6764</v>
      </c>
      <c r="M772" s="43">
        <f>K772+L772</f>
        <v>6764</v>
      </c>
      <c r="N772" s="43">
        <v>0</v>
      </c>
      <c r="O772" s="213">
        <v>4050</v>
      </c>
      <c r="P772" s="43">
        <f>N772+O772</f>
        <v>4050</v>
      </c>
    </row>
    <row r="773" spans="2:16" ht="15.75" x14ac:dyDescent="0.25">
      <c r="B773" s="156" t="s">
        <v>806</v>
      </c>
      <c r="C773" s="19">
        <v>807</v>
      </c>
      <c r="D773" s="24" t="s">
        <v>269</v>
      </c>
      <c r="E773" s="24" t="s">
        <v>14</v>
      </c>
      <c r="F773" s="101" t="s">
        <v>807</v>
      </c>
      <c r="G773" s="21"/>
      <c r="H773" s="43">
        <f t="shared" ref="H773:J774" si="411">H774</f>
        <v>4500</v>
      </c>
      <c r="I773" s="213">
        <f t="shared" si="411"/>
        <v>23483</v>
      </c>
      <c r="J773" s="43">
        <f t="shared" si="411"/>
        <v>27983</v>
      </c>
      <c r="K773" s="43">
        <f>K774</f>
        <v>0</v>
      </c>
      <c r="L773" s="213">
        <f>L774</f>
        <v>0</v>
      </c>
      <c r="M773" s="43"/>
      <c r="N773" s="43"/>
      <c r="O773" s="213"/>
      <c r="P773" s="43"/>
    </row>
    <row r="774" spans="2:16" ht="30" x14ac:dyDescent="0.25">
      <c r="B774" s="156" t="s">
        <v>808</v>
      </c>
      <c r="C774" s="19">
        <v>807</v>
      </c>
      <c r="D774" s="24" t="s">
        <v>269</v>
      </c>
      <c r="E774" s="24" t="s">
        <v>14</v>
      </c>
      <c r="F774" s="101" t="s">
        <v>809</v>
      </c>
      <c r="G774" s="21"/>
      <c r="H774" s="43">
        <f t="shared" si="411"/>
        <v>4500</v>
      </c>
      <c r="I774" s="213">
        <f>I775+I776</f>
        <v>23483</v>
      </c>
      <c r="J774" s="43">
        <f>J775+J776</f>
        <v>27983</v>
      </c>
      <c r="K774" s="43">
        <f>K775</f>
        <v>0</v>
      </c>
      <c r="L774" s="213">
        <f>L775</f>
        <v>0</v>
      </c>
      <c r="M774" s="43"/>
      <c r="N774" s="43"/>
      <c r="O774" s="213"/>
      <c r="P774" s="43"/>
    </row>
    <row r="775" spans="2:16" ht="70.5" customHeight="1" x14ac:dyDescent="0.25">
      <c r="B775" s="156" t="s">
        <v>766</v>
      </c>
      <c r="C775" s="19">
        <v>807</v>
      </c>
      <c r="D775" s="24" t="s">
        <v>269</v>
      </c>
      <c r="E775" s="24" t="s">
        <v>14</v>
      </c>
      <c r="F775" s="101" t="s">
        <v>2186</v>
      </c>
      <c r="G775" s="21">
        <v>600</v>
      </c>
      <c r="H775" s="43">
        <v>4500</v>
      </c>
      <c r="I775" s="213">
        <v>12580</v>
      </c>
      <c r="J775" s="43">
        <f>H775+I775</f>
        <v>17080</v>
      </c>
      <c r="K775" s="43">
        <v>0</v>
      </c>
      <c r="L775" s="213"/>
      <c r="M775" s="43"/>
      <c r="N775" s="43"/>
      <c r="O775" s="213"/>
      <c r="P775" s="43"/>
    </row>
    <row r="776" spans="2:16" ht="80.25" customHeight="1" x14ac:dyDescent="0.25">
      <c r="B776" s="156" t="s">
        <v>512</v>
      </c>
      <c r="C776" s="19">
        <v>807</v>
      </c>
      <c r="D776" s="24" t="s">
        <v>269</v>
      </c>
      <c r="E776" s="24" t="s">
        <v>14</v>
      </c>
      <c r="F776" s="101" t="s">
        <v>2254</v>
      </c>
      <c r="G776" s="21">
        <v>400</v>
      </c>
      <c r="H776" s="43"/>
      <c r="I776" s="213">
        <f>10907-4</f>
        <v>10903</v>
      </c>
      <c r="J776" s="43">
        <f>H776+I776</f>
        <v>10903</v>
      </c>
      <c r="K776" s="43"/>
      <c r="L776" s="213"/>
      <c r="M776" s="43"/>
      <c r="N776" s="43"/>
      <c r="O776" s="213"/>
      <c r="P776" s="43"/>
    </row>
    <row r="777" spans="2:16" ht="30" x14ac:dyDescent="0.25">
      <c r="B777" s="156" t="s">
        <v>814</v>
      </c>
      <c r="C777" s="19">
        <v>807</v>
      </c>
      <c r="D777" s="24" t="s">
        <v>269</v>
      </c>
      <c r="E777" s="24" t="s">
        <v>14</v>
      </c>
      <c r="F777" s="101" t="s">
        <v>815</v>
      </c>
      <c r="G777" s="21"/>
      <c r="H777" s="43"/>
      <c r="I777" s="213">
        <f>I778</f>
        <v>201995</v>
      </c>
      <c r="J777" s="43">
        <f>J778</f>
        <v>201995</v>
      </c>
      <c r="K777" s="43"/>
      <c r="L777" s="213">
        <f>L778</f>
        <v>111522</v>
      </c>
      <c r="M777" s="43">
        <f>M778</f>
        <v>111522</v>
      </c>
      <c r="N777" s="43"/>
      <c r="O777" s="213">
        <f>O778</f>
        <v>218440</v>
      </c>
      <c r="P777" s="43">
        <f>P778</f>
        <v>218440</v>
      </c>
    </row>
    <row r="778" spans="2:16" ht="30" x14ac:dyDescent="0.25">
      <c r="B778" s="156" t="s">
        <v>808</v>
      </c>
      <c r="C778" s="19">
        <v>807</v>
      </c>
      <c r="D778" s="24" t="s">
        <v>269</v>
      </c>
      <c r="E778" s="24" t="s">
        <v>14</v>
      </c>
      <c r="F778" s="101" t="s">
        <v>816</v>
      </c>
      <c r="G778" s="21"/>
      <c r="H778" s="43"/>
      <c r="I778" s="213">
        <f>I779+I780+I781</f>
        <v>201995</v>
      </c>
      <c r="J778" s="43">
        <f>J779+J780+J781</f>
        <v>201995</v>
      </c>
      <c r="K778" s="43"/>
      <c r="L778" s="213">
        <f>L779+L780+L781</f>
        <v>111522</v>
      </c>
      <c r="M778" s="43">
        <f>M779+M780+M781</f>
        <v>111522</v>
      </c>
      <c r="N778" s="43"/>
      <c r="O778" s="213">
        <f>O779+O780+O781</f>
        <v>218440</v>
      </c>
      <c r="P778" s="43">
        <f>P779+P780+P781</f>
        <v>218440</v>
      </c>
    </row>
    <row r="779" spans="2:16" ht="80.25" customHeight="1" x14ac:dyDescent="0.25">
      <c r="B779" s="156" t="s">
        <v>512</v>
      </c>
      <c r="C779" s="19">
        <v>807</v>
      </c>
      <c r="D779" s="24" t="s">
        <v>269</v>
      </c>
      <c r="E779" s="24" t="s">
        <v>14</v>
      </c>
      <c r="F779" s="101" t="s">
        <v>818</v>
      </c>
      <c r="G779" s="21">
        <v>400</v>
      </c>
      <c r="H779" s="43"/>
      <c r="I779" s="213">
        <v>99600</v>
      </c>
      <c r="J779" s="43">
        <f>H779+I779</f>
        <v>99600</v>
      </c>
      <c r="K779" s="43"/>
      <c r="L779" s="213">
        <v>66490</v>
      </c>
      <c r="M779" s="43">
        <f>K779+L779</f>
        <v>66490</v>
      </c>
      <c r="N779" s="43"/>
      <c r="O779" s="213">
        <v>80155</v>
      </c>
      <c r="P779" s="43">
        <f>N779+O779</f>
        <v>80155</v>
      </c>
    </row>
    <row r="780" spans="2:16" ht="60" x14ac:dyDescent="0.25">
      <c r="B780" s="156" t="s">
        <v>751</v>
      </c>
      <c r="C780" s="19">
        <v>807</v>
      </c>
      <c r="D780" s="24" t="s">
        <v>269</v>
      </c>
      <c r="E780" s="24" t="s">
        <v>14</v>
      </c>
      <c r="F780" s="101" t="s">
        <v>820</v>
      </c>
      <c r="G780" s="21">
        <v>500</v>
      </c>
      <c r="H780" s="43"/>
      <c r="I780" s="213">
        <v>63000</v>
      </c>
      <c r="J780" s="43">
        <f>H780+I780</f>
        <v>63000</v>
      </c>
      <c r="K780" s="43"/>
      <c r="L780" s="213">
        <v>35613</v>
      </c>
      <c r="M780" s="43">
        <f>K780+L780</f>
        <v>35613</v>
      </c>
      <c r="N780" s="43"/>
      <c r="O780" s="213">
        <v>64170</v>
      </c>
      <c r="P780" s="43">
        <f>N780+O780</f>
        <v>64170</v>
      </c>
    </row>
    <row r="781" spans="2:16" ht="30" x14ac:dyDescent="0.25">
      <c r="B781" s="156" t="s">
        <v>753</v>
      </c>
      <c r="C781" s="19">
        <v>807</v>
      </c>
      <c r="D781" s="24" t="s">
        <v>269</v>
      </c>
      <c r="E781" s="24" t="s">
        <v>14</v>
      </c>
      <c r="F781" s="101" t="s">
        <v>821</v>
      </c>
      <c r="G781" s="21">
        <v>500</v>
      </c>
      <c r="H781" s="43"/>
      <c r="I781" s="213">
        <v>39395</v>
      </c>
      <c r="J781" s="43">
        <f>H781+I781</f>
        <v>39395</v>
      </c>
      <c r="K781" s="43"/>
      <c r="L781" s="213">
        <v>9419</v>
      </c>
      <c r="M781" s="43">
        <f>K781+L781</f>
        <v>9419</v>
      </c>
      <c r="N781" s="43"/>
      <c r="O781" s="213">
        <v>74115</v>
      </c>
      <c r="P781" s="43">
        <f>N781+O781</f>
        <v>74115</v>
      </c>
    </row>
    <row r="782" spans="2:16" ht="15.75" x14ac:dyDescent="0.25">
      <c r="B782" s="156" t="s">
        <v>810</v>
      </c>
      <c r="C782" s="19">
        <v>807</v>
      </c>
      <c r="D782" s="24" t="s">
        <v>269</v>
      </c>
      <c r="E782" s="24" t="s">
        <v>14</v>
      </c>
      <c r="F782" s="101" t="s">
        <v>811</v>
      </c>
      <c r="G782" s="21"/>
      <c r="H782" s="43">
        <f t="shared" ref="H782:J783" si="412">H783</f>
        <v>4500</v>
      </c>
      <c r="I782" s="213">
        <f t="shared" si="412"/>
        <v>0</v>
      </c>
      <c r="J782" s="43">
        <f t="shared" si="412"/>
        <v>4500</v>
      </c>
      <c r="K782" s="43">
        <f t="shared" ref="K782:P783" si="413">K783</f>
        <v>0</v>
      </c>
      <c r="L782" s="213">
        <f t="shared" si="413"/>
        <v>40000</v>
      </c>
      <c r="M782" s="43">
        <f t="shared" si="413"/>
        <v>40000</v>
      </c>
      <c r="N782" s="43">
        <f t="shared" si="413"/>
        <v>0</v>
      </c>
      <c r="O782" s="213">
        <f t="shared" si="413"/>
        <v>59697</v>
      </c>
      <c r="P782" s="43">
        <f t="shared" si="413"/>
        <v>59697</v>
      </c>
    </row>
    <row r="783" spans="2:16" ht="30" x14ac:dyDescent="0.25">
      <c r="B783" s="156" t="s">
        <v>808</v>
      </c>
      <c r="C783" s="19">
        <v>807</v>
      </c>
      <c r="D783" s="24" t="s">
        <v>269</v>
      </c>
      <c r="E783" s="24" t="s">
        <v>14</v>
      </c>
      <c r="F783" s="101" t="s">
        <v>812</v>
      </c>
      <c r="G783" s="21"/>
      <c r="H783" s="43">
        <f t="shared" si="412"/>
        <v>4500</v>
      </c>
      <c r="I783" s="213">
        <f t="shared" si="412"/>
        <v>0</v>
      </c>
      <c r="J783" s="43">
        <f t="shared" si="412"/>
        <v>4500</v>
      </c>
      <c r="K783" s="43">
        <f t="shared" si="413"/>
        <v>0</v>
      </c>
      <c r="L783" s="213">
        <f t="shared" si="413"/>
        <v>40000</v>
      </c>
      <c r="M783" s="43">
        <f t="shared" si="413"/>
        <v>40000</v>
      </c>
      <c r="N783" s="43">
        <f t="shared" si="413"/>
        <v>0</v>
      </c>
      <c r="O783" s="213">
        <f t="shared" si="413"/>
        <v>59697</v>
      </c>
      <c r="P783" s="43">
        <f t="shared" si="413"/>
        <v>59697</v>
      </c>
    </row>
    <row r="784" spans="2:16" ht="60" x14ac:dyDescent="0.25">
      <c r="B784" s="156" t="s">
        <v>766</v>
      </c>
      <c r="C784" s="19">
        <v>807</v>
      </c>
      <c r="D784" s="24" t="s">
        <v>269</v>
      </c>
      <c r="E784" s="24" t="s">
        <v>14</v>
      </c>
      <c r="F784" s="101" t="s">
        <v>813</v>
      </c>
      <c r="G784" s="21">
        <v>600</v>
      </c>
      <c r="H784" s="43">
        <v>4500</v>
      </c>
      <c r="I784" s="213"/>
      <c r="J784" s="43">
        <f>H784+I784</f>
        <v>4500</v>
      </c>
      <c r="K784" s="43">
        <v>0</v>
      </c>
      <c r="L784" s="213">
        <v>40000</v>
      </c>
      <c r="M784" s="43">
        <f>K784+L784</f>
        <v>40000</v>
      </c>
      <c r="N784" s="43">
        <v>0</v>
      </c>
      <c r="O784" s="213">
        <v>59697</v>
      </c>
      <c r="P784" s="43">
        <f>N784+O784</f>
        <v>59697</v>
      </c>
    </row>
    <row r="785" spans="2:16" ht="30" customHeight="1" x14ac:dyDescent="0.25">
      <c r="B785" s="158" t="s">
        <v>670</v>
      </c>
      <c r="C785" s="19">
        <v>807</v>
      </c>
      <c r="D785" s="17" t="s">
        <v>269</v>
      </c>
      <c r="E785" s="17" t="s">
        <v>63</v>
      </c>
      <c r="F785" s="100"/>
      <c r="G785" s="21"/>
      <c r="H785" s="44">
        <f t="shared" ref="H785:O785" si="414">H786</f>
        <v>132425</v>
      </c>
      <c r="I785" s="216">
        <f t="shared" si="414"/>
        <v>-132425</v>
      </c>
      <c r="J785" s="44"/>
      <c r="K785" s="44">
        <f t="shared" si="414"/>
        <v>69425</v>
      </c>
      <c r="L785" s="216">
        <f t="shared" si="414"/>
        <v>-62525</v>
      </c>
      <c r="M785" s="44">
        <f t="shared" si="414"/>
        <v>6900</v>
      </c>
      <c r="N785" s="44">
        <f t="shared" si="414"/>
        <v>69425</v>
      </c>
      <c r="O785" s="216">
        <f t="shared" si="414"/>
        <v>-69425</v>
      </c>
      <c r="P785" s="44"/>
    </row>
    <row r="786" spans="2:16" ht="40.5" customHeight="1" x14ac:dyDescent="0.25">
      <c r="B786" s="156" t="s">
        <v>805</v>
      </c>
      <c r="C786" s="19">
        <v>807</v>
      </c>
      <c r="D786" s="24" t="s">
        <v>269</v>
      </c>
      <c r="E786" s="24" t="s">
        <v>63</v>
      </c>
      <c r="F786" s="101" t="s">
        <v>15</v>
      </c>
      <c r="G786" s="21"/>
      <c r="H786" s="43">
        <f t="shared" ref="H786:O786" si="415">H787+H794</f>
        <v>132425</v>
      </c>
      <c r="I786" s="213">
        <f t="shared" si="415"/>
        <v>-132425</v>
      </c>
      <c r="J786" s="43"/>
      <c r="K786" s="43">
        <f t="shared" si="415"/>
        <v>69425</v>
      </c>
      <c r="L786" s="213">
        <f t="shared" si="415"/>
        <v>-62525</v>
      </c>
      <c r="M786" s="43">
        <f t="shared" si="415"/>
        <v>6900</v>
      </c>
      <c r="N786" s="43">
        <f t="shared" si="415"/>
        <v>69425</v>
      </c>
      <c r="O786" s="213">
        <f t="shared" si="415"/>
        <v>-69425</v>
      </c>
      <c r="P786" s="43"/>
    </row>
    <row r="787" spans="2:16" ht="29.25" hidden="1" customHeight="1" x14ac:dyDescent="0.25">
      <c r="B787" s="156" t="s">
        <v>814</v>
      </c>
      <c r="C787" s="19">
        <v>807</v>
      </c>
      <c r="D787" s="24" t="s">
        <v>269</v>
      </c>
      <c r="E787" s="24" t="s">
        <v>63</v>
      </c>
      <c r="F787" s="101" t="s">
        <v>815</v>
      </c>
      <c r="G787" s="21"/>
      <c r="H787" s="43">
        <f t="shared" ref="H787:O787" si="416">H788</f>
        <v>132425</v>
      </c>
      <c r="I787" s="213">
        <f t="shared" si="416"/>
        <v>-132425</v>
      </c>
      <c r="J787" s="43"/>
      <c r="K787" s="43">
        <f t="shared" si="416"/>
        <v>69425</v>
      </c>
      <c r="L787" s="213">
        <f t="shared" si="416"/>
        <v>-69425</v>
      </c>
      <c r="M787" s="43">
        <f t="shared" si="416"/>
        <v>0</v>
      </c>
      <c r="N787" s="43">
        <f t="shared" si="416"/>
        <v>69425</v>
      </c>
      <c r="O787" s="213">
        <f t="shared" si="416"/>
        <v>-69425</v>
      </c>
      <c r="P787" s="43"/>
    </row>
    <row r="788" spans="2:16" ht="30" hidden="1" x14ac:dyDescent="0.25">
      <c r="B788" s="156" t="s">
        <v>808</v>
      </c>
      <c r="C788" s="19">
        <v>807</v>
      </c>
      <c r="D788" s="24" t="s">
        <v>269</v>
      </c>
      <c r="E788" s="24" t="s">
        <v>63</v>
      </c>
      <c r="F788" s="101" t="s">
        <v>816</v>
      </c>
      <c r="G788" s="21"/>
      <c r="H788" s="43">
        <f t="shared" ref="H788:O788" si="417">H790+H789+H791+H792+H793+H837+H838</f>
        <v>132425</v>
      </c>
      <c r="I788" s="213">
        <f t="shared" si="417"/>
        <v>-132425</v>
      </c>
      <c r="J788" s="43"/>
      <c r="K788" s="43">
        <f t="shared" si="417"/>
        <v>69425</v>
      </c>
      <c r="L788" s="213">
        <f t="shared" si="417"/>
        <v>-69425</v>
      </c>
      <c r="M788" s="43">
        <f t="shared" si="417"/>
        <v>0</v>
      </c>
      <c r="N788" s="43">
        <f t="shared" si="417"/>
        <v>69425</v>
      </c>
      <c r="O788" s="213">
        <f t="shared" si="417"/>
        <v>-69425</v>
      </c>
      <c r="P788" s="43"/>
    </row>
    <row r="789" spans="2:16" ht="44.25" hidden="1" customHeight="1" x14ac:dyDescent="0.25">
      <c r="B789" s="262" t="s">
        <v>747</v>
      </c>
      <c r="C789" s="19">
        <v>807</v>
      </c>
      <c r="D789" s="24" t="s">
        <v>269</v>
      </c>
      <c r="E789" s="24" t="s">
        <v>63</v>
      </c>
      <c r="F789" s="101" t="s">
        <v>817</v>
      </c>
      <c r="G789" s="21">
        <v>400</v>
      </c>
      <c r="H789" s="43"/>
      <c r="I789" s="213"/>
      <c r="J789" s="43"/>
      <c r="K789" s="43"/>
      <c r="L789" s="213"/>
      <c r="M789" s="43"/>
      <c r="N789" s="43"/>
      <c r="O789" s="213"/>
      <c r="P789" s="43"/>
    </row>
    <row r="790" spans="2:16" ht="78.75" hidden="1" customHeight="1" x14ac:dyDescent="0.25">
      <c r="B790" s="156" t="s">
        <v>512</v>
      </c>
      <c r="C790" s="19">
        <v>807</v>
      </c>
      <c r="D790" s="24" t="s">
        <v>269</v>
      </c>
      <c r="E790" s="24" t="s">
        <v>63</v>
      </c>
      <c r="F790" s="101" t="s">
        <v>818</v>
      </c>
      <c r="G790" s="21">
        <v>400</v>
      </c>
      <c r="H790" s="43">
        <v>44600</v>
      </c>
      <c r="I790" s="213">
        <v>-44600</v>
      </c>
      <c r="J790" s="43"/>
      <c r="K790" s="43">
        <v>69425</v>
      </c>
      <c r="L790" s="213">
        <v>-69425</v>
      </c>
      <c r="M790" s="43">
        <f>K790+L790</f>
        <v>0</v>
      </c>
      <c r="N790" s="43">
        <v>69425</v>
      </c>
      <c r="O790" s="213">
        <v>-69425</v>
      </c>
      <c r="P790" s="43"/>
    </row>
    <row r="791" spans="2:16" ht="29.25" hidden="1" customHeight="1" x14ac:dyDescent="0.25">
      <c r="B791" s="256" t="s">
        <v>79</v>
      </c>
      <c r="C791" s="19">
        <v>807</v>
      </c>
      <c r="D791" s="24" t="s">
        <v>269</v>
      </c>
      <c r="E791" s="24" t="s">
        <v>63</v>
      </c>
      <c r="F791" s="101" t="s">
        <v>819</v>
      </c>
      <c r="G791" s="21">
        <v>500</v>
      </c>
      <c r="H791" s="43"/>
      <c r="I791" s="213"/>
      <c r="J791" s="43"/>
      <c r="K791" s="43"/>
      <c r="L791" s="213"/>
      <c r="M791" s="43">
        <f>K791+L791</f>
        <v>0</v>
      </c>
      <c r="N791" s="43"/>
      <c r="O791" s="213"/>
      <c r="P791" s="43"/>
    </row>
    <row r="792" spans="2:16" ht="70.5" hidden="1" customHeight="1" x14ac:dyDescent="0.25">
      <c r="B792" s="156" t="s">
        <v>751</v>
      </c>
      <c r="C792" s="19">
        <v>807</v>
      </c>
      <c r="D792" s="24" t="s">
        <v>269</v>
      </c>
      <c r="E792" s="24" t="s">
        <v>63</v>
      </c>
      <c r="F792" s="101" t="s">
        <v>820</v>
      </c>
      <c r="G792" s="21">
        <v>500</v>
      </c>
      <c r="H792" s="43">
        <v>63000</v>
      </c>
      <c r="I792" s="213">
        <v>-63000</v>
      </c>
      <c r="J792" s="43"/>
      <c r="K792" s="43">
        <v>0</v>
      </c>
      <c r="L792" s="213"/>
      <c r="M792" s="43">
        <f>K792+L792</f>
        <v>0</v>
      </c>
      <c r="N792" s="43">
        <v>0</v>
      </c>
      <c r="O792" s="213"/>
      <c r="P792" s="43"/>
    </row>
    <row r="793" spans="2:16" ht="38.25" hidden="1" customHeight="1" x14ac:dyDescent="0.25">
      <c r="B793" s="156" t="s">
        <v>753</v>
      </c>
      <c r="C793" s="19">
        <v>807</v>
      </c>
      <c r="D793" s="24" t="s">
        <v>269</v>
      </c>
      <c r="E793" s="24" t="s">
        <v>63</v>
      </c>
      <c r="F793" s="101" t="s">
        <v>821</v>
      </c>
      <c r="G793" s="21">
        <v>500</v>
      </c>
      <c r="H793" s="43">
        <v>24825</v>
      </c>
      <c r="I793" s="213">
        <v>-24825</v>
      </c>
      <c r="J793" s="43"/>
      <c r="K793" s="43">
        <v>0</v>
      </c>
      <c r="L793" s="213"/>
      <c r="M793" s="43">
        <f>K793+L793</f>
        <v>0</v>
      </c>
      <c r="N793" s="43">
        <v>0</v>
      </c>
      <c r="O793" s="213"/>
      <c r="P793" s="43"/>
    </row>
    <row r="794" spans="2:16" ht="46.5" customHeight="1" x14ac:dyDescent="0.25">
      <c r="B794" s="194" t="s">
        <v>822</v>
      </c>
      <c r="C794" s="19">
        <v>807</v>
      </c>
      <c r="D794" s="24" t="s">
        <v>269</v>
      </c>
      <c r="E794" s="24" t="s">
        <v>63</v>
      </c>
      <c r="F794" s="101" t="s">
        <v>823</v>
      </c>
      <c r="G794" s="21"/>
      <c r="H794" s="43">
        <f>H795</f>
        <v>0</v>
      </c>
      <c r="I794" s="213">
        <f>I795</f>
        <v>0</v>
      </c>
      <c r="J794" s="43"/>
      <c r="K794" s="43">
        <f t="shared" ref="K794:N795" si="418">K795</f>
        <v>0</v>
      </c>
      <c r="L794" s="213">
        <f>L795</f>
        <v>6900</v>
      </c>
      <c r="M794" s="43">
        <f>M795</f>
        <v>6900</v>
      </c>
      <c r="N794" s="43">
        <f t="shared" si="418"/>
        <v>0</v>
      </c>
      <c r="O794" s="213">
        <f>O795</f>
        <v>0</v>
      </c>
      <c r="P794" s="43"/>
    </row>
    <row r="795" spans="2:16" ht="45.75" customHeight="1" x14ac:dyDescent="0.25">
      <c r="B795" s="194" t="s">
        <v>2275</v>
      </c>
      <c r="C795" s="19">
        <v>807</v>
      </c>
      <c r="D795" s="24" t="s">
        <v>269</v>
      </c>
      <c r="E795" s="24" t="s">
        <v>63</v>
      </c>
      <c r="F795" s="101" t="s">
        <v>824</v>
      </c>
      <c r="G795" s="21"/>
      <c r="H795" s="43">
        <f>H796</f>
        <v>0</v>
      </c>
      <c r="I795" s="213">
        <f>I796</f>
        <v>0</v>
      </c>
      <c r="J795" s="43"/>
      <c r="K795" s="43">
        <f t="shared" si="418"/>
        <v>0</v>
      </c>
      <c r="L795" s="213">
        <f>L796</f>
        <v>6900</v>
      </c>
      <c r="M795" s="43">
        <f>M796</f>
        <v>6900</v>
      </c>
      <c r="N795" s="43">
        <f t="shared" si="418"/>
        <v>0</v>
      </c>
      <c r="O795" s="213">
        <f>O796</f>
        <v>0</v>
      </c>
      <c r="P795" s="43"/>
    </row>
    <row r="796" spans="2:16" ht="47.25" customHeight="1" x14ac:dyDescent="0.25">
      <c r="B796" s="194" t="s">
        <v>2274</v>
      </c>
      <c r="C796" s="19">
        <v>807</v>
      </c>
      <c r="D796" s="24" t="s">
        <v>269</v>
      </c>
      <c r="E796" s="24" t="s">
        <v>63</v>
      </c>
      <c r="F796" s="101" t="s">
        <v>2255</v>
      </c>
      <c r="G796" s="21">
        <v>600</v>
      </c>
      <c r="H796" s="43"/>
      <c r="I796" s="213"/>
      <c r="J796" s="43"/>
      <c r="K796" s="43"/>
      <c r="L796" s="213">
        <v>6900</v>
      </c>
      <c r="M796" s="43">
        <f>K796+L796</f>
        <v>6900</v>
      </c>
      <c r="N796" s="43"/>
      <c r="O796" s="213"/>
      <c r="P796" s="43"/>
    </row>
    <row r="797" spans="2:16" ht="15.75" x14ac:dyDescent="0.25">
      <c r="B797" s="158" t="s">
        <v>671</v>
      </c>
      <c r="C797" s="19">
        <v>807</v>
      </c>
      <c r="D797" s="17" t="s">
        <v>101</v>
      </c>
      <c r="E797" s="16"/>
      <c r="F797" s="88"/>
      <c r="G797" s="19"/>
      <c r="H797" s="15">
        <f>H798+H832+H818+H826</f>
        <v>1186167</v>
      </c>
      <c r="I797" s="221">
        <f>I798+I832+I818+I826</f>
        <v>-5610</v>
      </c>
      <c r="J797" s="15">
        <f>J798+J832+J818+J826</f>
        <v>1180557</v>
      </c>
      <c r="K797" s="15">
        <f>K798+K832</f>
        <v>450000</v>
      </c>
      <c r="L797" s="221">
        <f>L798+L832+L818+L826</f>
        <v>-3979</v>
      </c>
      <c r="M797" s="15">
        <f>M798+M832+M818+M826</f>
        <v>446021</v>
      </c>
      <c r="N797" s="15">
        <f>N798+N832</f>
        <v>450000</v>
      </c>
      <c r="O797" s="221">
        <f>O798+O832+O818+O826</f>
        <v>4845</v>
      </c>
      <c r="P797" s="15">
        <f>P798+P832+P818+P826</f>
        <v>454845</v>
      </c>
    </row>
    <row r="798" spans="2:16" ht="15.75" x14ac:dyDescent="0.25">
      <c r="B798" s="158" t="s">
        <v>672</v>
      </c>
      <c r="C798" s="19">
        <v>807</v>
      </c>
      <c r="D798" s="17" t="s">
        <v>101</v>
      </c>
      <c r="E798" s="17" t="s">
        <v>14</v>
      </c>
      <c r="F798" s="105"/>
      <c r="G798" s="19"/>
      <c r="H798" s="15">
        <f t="shared" ref="H798:P798" si="419">H799+H814</f>
        <v>1013648</v>
      </c>
      <c r="I798" s="221">
        <f t="shared" si="419"/>
        <v>-3910</v>
      </c>
      <c r="J798" s="15">
        <f t="shared" si="419"/>
        <v>1009738</v>
      </c>
      <c r="K798" s="15">
        <f t="shared" si="419"/>
        <v>450000</v>
      </c>
      <c r="L798" s="221">
        <f t="shared" si="419"/>
        <v>-144860</v>
      </c>
      <c r="M798" s="15">
        <f t="shared" si="419"/>
        <v>305140</v>
      </c>
      <c r="N798" s="15">
        <f t="shared" si="419"/>
        <v>450000</v>
      </c>
      <c r="O798" s="221">
        <f t="shared" si="419"/>
        <v>-91036</v>
      </c>
      <c r="P798" s="15">
        <f t="shared" si="419"/>
        <v>358964</v>
      </c>
    </row>
    <row r="799" spans="2:16" ht="35.25" customHeight="1" x14ac:dyDescent="0.25">
      <c r="B799" s="156" t="s">
        <v>825</v>
      </c>
      <c r="C799" s="19">
        <v>807</v>
      </c>
      <c r="D799" s="24" t="s">
        <v>101</v>
      </c>
      <c r="E799" s="24" t="s">
        <v>14</v>
      </c>
      <c r="F799" s="101" t="s">
        <v>27</v>
      </c>
      <c r="G799" s="21"/>
      <c r="H799" s="43">
        <f>H800+H804+H810</f>
        <v>1013648</v>
      </c>
      <c r="I799" s="213">
        <f>I800+I804+I810</f>
        <v>-3910</v>
      </c>
      <c r="J799" s="43">
        <f>J800+J804+J810</f>
        <v>1009738</v>
      </c>
      <c r="K799" s="43">
        <f>K804+K810</f>
        <v>450000</v>
      </c>
      <c r="L799" s="213">
        <f>L800+L804+L810</f>
        <v>-144860</v>
      </c>
      <c r="M799" s="43">
        <f>M800+M804+M810</f>
        <v>305140</v>
      </c>
      <c r="N799" s="43">
        <f>N804+N810</f>
        <v>450000</v>
      </c>
      <c r="O799" s="213">
        <f>O800+O804+O810</f>
        <v>-91036</v>
      </c>
      <c r="P799" s="43">
        <f>P800+P804+P810</f>
        <v>358964</v>
      </c>
    </row>
    <row r="800" spans="2:16" ht="30" x14ac:dyDescent="0.25">
      <c r="B800" s="156" t="s">
        <v>851</v>
      </c>
      <c r="C800" s="19">
        <v>807</v>
      </c>
      <c r="D800" s="24" t="s">
        <v>101</v>
      </c>
      <c r="E800" s="24" t="s">
        <v>14</v>
      </c>
      <c r="F800" s="101" t="s">
        <v>842</v>
      </c>
      <c r="G800" s="21"/>
      <c r="H800" s="43">
        <f>H801</f>
        <v>25600</v>
      </c>
      <c r="I800" s="213">
        <f>I801</f>
        <v>20340</v>
      </c>
      <c r="J800" s="43">
        <f>J801</f>
        <v>45940</v>
      </c>
      <c r="K800" s="43"/>
      <c r="L800" s="213">
        <f>L801</f>
        <v>60622</v>
      </c>
      <c r="M800" s="43">
        <f>M801</f>
        <v>60622</v>
      </c>
      <c r="N800" s="43">
        <f>N801</f>
        <v>0</v>
      </c>
      <c r="O800" s="213">
        <f>O801</f>
        <v>32623</v>
      </c>
      <c r="P800" s="43">
        <f>P801</f>
        <v>32623</v>
      </c>
    </row>
    <row r="801" spans="2:16" ht="39" customHeight="1" x14ac:dyDescent="0.25">
      <c r="B801" s="156" t="s">
        <v>852</v>
      </c>
      <c r="C801" s="19">
        <v>807</v>
      </c>
      <c r="D801" s="24" t="s">
        <v>101</v>
      </c>
      <c r="E801" s="24" t="s">
        <v>14</v>
      </c>
      <c r="F801" s="101" t="s">
        <v>843</v>
      </c>
      <c r="G801" s="21"/>
      <c r="H801" s="43">
        <f>H803</f>
        <v>25600</v>
      </c>
      <c r="I801" s="213">
        <f>I803</f>
        <v>20340</v>
      </c>
      <c r="J801" s="43">
        <f>J803</f>
        <v>45940</v>
      </c>
      <c r="K801" s="43">
        <f>K803</f>
        <v>0</v>
      </c>
      <c r="L801" s="213">
        <f>L803+L802</f>
        <v>60622</v>
      </c>
      <c r="M801" s="43">
        <f>M803+M802</f>
        <v>60622</v>
      </c>
      <c r="N801" s="43">
        <f>N803</f>
        <v>0</v>
      </c>
      <c r="O801" s="213">
        <f>O803+O802</f>
        <v>32623</v>
      </c>
      <c r="P801" s="43">
        <f>P803+P802</f>
        <v>32623</v>
      </c>
    </row>
    <row r="802" spans="2:16" ht="80.25" customHeight="1" x14ac:dyDescent="0.25">
      <c r="B802" s="156" t="s">
        <v>512</v>
      </c>
      <c r="C802" s="19">
        <v>807</v>
      </c>
      <c r="D802" s="24" t="s">
        <v>101</v>
      </c>
      <c r="E802" s="24" t="s">
        <v>14</v>
      </c>
      <c r="F802" s="101" t="s">
        <v>845</v>
      </c>
      <c r="G802" s="21">
        <v>400</v>
      </c>
      <c r="H802" s="43"/>
      <c r="I802" s="213"/>
      <c r="J802" s="43"/>
      <c r="K802" s="43"/>
      <c r="L802" s="213">
        <v>60622</v>
      </c>
      <c r="M802" s="43">
        <f>K802+L802</f>
        <v>60622</v>
      </c>
      <c r="N802" s="43"/>
      <c r="O802" s="213">
        <v>32623</v>
      </c>
      <c r="P802" s="43">
        <f>N802+O802</f>
        <v>32623</v>
      </c>
    </row>
    <row r="803" spans="2:16" ht="63" customHeight="1" x14ac:dyDescent="0.25">
      <c r="B803" s="156" t="s">
        <v>981</v>
      </c>
      <c r="C803" s="19">
        <v>807</v>
      </c>
      <c r="D803" s="24" t="s">
        <v>101</v>
      </c>
      <c r="E803" s="24" t="s">
        <v>14</v>
      </c>
      <c r="F803" s="101" t="s">
        <v>982</v>
      </c>
      <c r="G803" s="21">
        <v>400</v>
      </c>
      <c r="H803" s="43">
        <v>25600</v>
      </c>
      <c r="I803" s="213">
        <f>-25600+100440-54500</f>
        <v>20340</v>
      </c>
      <c r="J803" s="43">
        <f>H803+I803</f>
        <v>45940</v>
      </c>
      <c r="K803" s="43">
        <v>0</v>
      </c>
      <c r="L803" s="213"/>
      <c r="M803" s="43"/>
      <c r="N803" s="43"/>
      <c r="O803" s="213"/>
      <c r="P803" s="43"/>
    </row>
    <row r="804" spans="2:16" ht="60" x14ac:dyDescent="0.25">
      <c r="B804" s="156" t="s">
        <v>826</v>
      </c>
      <c r="C804" s="19">
        <v>807</v>
      </c>
      <c r="D804" s="24" t="s">
        <v>101</v>
      </c>
      <c r="E804" s="24" t="s">
        <v>14</v>
      </c>
      <c r="F804" s="101" t="s">
        <v>827</v>
      </c>
      <c r="G804" s="21"/>
      <c r="H804" s="43">
        <f t="shared" ref="H804:P804" si="420">H805</f>
        <v>988048</v>
      </c>
      <c r="I804" s="213">
        <f t="shared" si="420"/>
        <v>-372425</v>
      </c>
      <c r="J804" s="43">
        <f t="shared" si="420"/>
        <v>615623</v>
      </c>
      <c r="K804" s="43">
        <f t="shared" si="420"/>
        <v>450000</v>
      </c>
      <c r="L804" s="213">
        <f t="shared" si="420"/>
        <v>-262989</v>
      </c>
      <c r="M804" s="43">
        <f t="shared" si="420"/>
        <v>187011</v>
      </c>
      <c r="N804" s="43">
        <f t="shared" si="420"/>
        <v>450000</v>
      </c>
      <c r="O804" s="213">
        <f t="shared" si="420"/>
        <v>-162005</v>
      </c>
      <c r="P804" s="43">
        <f t="shared" si="420"/>
        <v>287995</v>
      </c>
    </row>
    <row r="805" spans="2:16" ht="30" x14ac:dyDescent="0.25">
      <c r="B805" s="156" t="s">
        <v>828</v>
      </c>
      <c r="C805" s="19">
        <v>807</v>
      </c>
      <c r="D805" s="24" t="s">
        <v>101</v>
      </c>
      <c r="E805" s="24" t="s">
        <v>14</v>
      </c>
      <c r="F805" s="101" t="s">
        <v>829</v>
      </c>
      <c r="G805" s="21"/>
      <c r="H805" s="43">
        <f t="shared" ref="H805:P805" si="421">H807+H808+H806+H809</f>
        <v>988048</v>
      </c>
      <c r="I805" s="213">
        <f t="shared" si="421"/>
        <v>-372425</v>
      </c>
      <c r="J805" s="43">
        <f t="shared" si="421"/>
        <v>615623</v>
      </c>
      <c r="K805" s="43">
        <f t="shared" si="421"/>
        <v>450000</v>
      </c>
      <c r="L805" s="213">
        <f t="shared" si="421"/>
        <v>-262989</v>
      </c>
      <c r="M805" s="43">
        <f t="shared" si="421"/>
        <v>187011</v>
      </c>
      <c r="N805" s="43">
        <f t="shared" si="421"/>
        <v>450000</v>
      </c>
      <c r="O805" s="213">
        <f t="shared" si="421"/>
        <v>-162005</v>
      </c>
      <c r="P805" s="43">
        <f t="shared" si="421"/>
        <v>287995</v>
      </c>
    </row>
    <row r="806" spans="2:16" ht="58.5" hidden="1" customHeight="1" x14ac:dyDescent="0.25">
      <c r="B806" s="156" t="s">
        <v>830</v>
      </c>
      <c r="C806" s="19">
        <v>807</v>
      </c>
      <c r="D806" s="24" t="s">
        <v>101</v>
      </c>
      <c r="E806" s="24" t="s">
        <v>14</v>
      </c>
      <c r="F806" s="101" t="s">
        <v>831</v>
      </c>
      <c r="G806" s="21">
        <v>600</v>
      </c>
      <c r="H806" s="43"/>
      <c r="I806" s="213"/>
      <c r="J806" s="43"/>
      <c r="K806" s="43"/>
      <c r="L806" s="213"/>
      <c r="M806" s="43"/>
      <c r="N806" s="43"/>
      <c r="O806" s="213"/>
      <c r="P806" s="43"/>
    </row>
    <row r="807" spans="2:16" ht="60" x14ac:dyDescent="0.25">
      <c r="B807" s="156" t="s">
        <v>832</v>
      </c>
      <c r="C807" s="19">
        <v>807</v>
      </c>
      <c r="D807" s="24" t="s">
        <v>101</v>
      </c>
      <c r="E807" s="24" t="s">
        <v>14</v>
      </c>
      <c r="F807" s="101" t="s">
        <v>833</v>
      </c>
      <c r="G807" s="21">
        <v>600</v>
      </c>
      <c r="H807" s="43">
        <v>725462</v>
      </c>
      <c r="I807" s="213">
        <v>-130599</v>
      </c>
      <c r="J807" s="43">
        <f>H807+I807</f>
        <v>594863</v>
      </c>
      <c r="K807" s="43">
        <v>450000</v>
      </c>
      <c r="L807" s="213">
        <v>-330524</v>
      </c>
      <c r="M807" s="43">
        <f>K807+L807</f>
        <v>119476</v>
      </c>
      <c r="N807" s="43">
        <v>450000</v>
      </c>
      <c r="O807" s="213">
        <v>-207897</v>
      </c>
      <c r="P807" s="43">
        <f>N807+O807</f>
        <v>242103</v>
      </c>
    </row>
    <row r="808" spans="2:16" ht="85.5" customHeight="1" x14ac:dyDescent="0.25">
      <c r="B808" s="156" t="s">
        <v>512</v>
      </c>
      <c r="C808" s="19">
        <v>807</v>
      </c>
      <c r="D808" s="24" t="s">
        <v>101</v>
      </c>
      <c r="E808" s="24" t="s">
        <v>14</v>
      </c>
      <c r="F808" s="101" t="s">
        <v>834</v>
      </c>
      <c r="G808" s="21">
        <v>400</v>
      </c>
      <c r="H808" s="43">
        <v>194735</v>
      </c>
      <c r="I808" s="213">
        <v>-173975</v>
      </c>
      <c r="J808" s="43">
        <f>H808+I808</f>
        <v>20760</v>
      </c>
      <c r="K808" s="43">
        <v>0</v>
      </c>
      <c r="L808" s="213">
        <v>67535</v>
      </c>
      <c r="M808" s="43">
        <f>K808+L808</f>
        <v>67535</v>
      </c>
      <c r="N808" s="43">
        <v>0</v>
      </c>
      <c r="O808" s="213">
        <v>45892</v>
      </c>
      <c r="P808" s="43">
        <f>N808+O808</f>
        <v>45892</v>
      </c>
    </row>
    <row r="809" spans="2:16" ht="60" hidden="1" customHeight="1" x14ac:dyDescent="0.25">
      <c r="B809" s="156" t="s">
        <v>981</v>
      </c>
      <c r="C809" s="19">
        <v>807</v>
      </c>
      <c r="D809" s="24" t="s">
        <v>101</v>
      </c>
      <c r="E809" s="24" t="s">
        <v>14</v>
      </c>
      <c r="F809" s="101" t="s">
        <v>1016</v>
      </c>
      <c r="G809" s="21">
        <v>400</v>
      </c>
      <c r="H809" s="43">
        <v>67851</v>
      </c>
      <c r="I809" s="213">
        <v>-67851</v>
      </c>
      <c r="J809" s="43">
        <f>H809+I809</f>
        <v>0</v>
      </c>
      <c r="K809" s="43">
        <v>0</v>
      </c>
      <c r="L809" s="213"/>
      <c r="M809" s="43">
        <f>K809+L809</f>
        <v>0</v>
      </c>
      <c r="N809" s="43">
        <v>0</v>
      </c>
      <c r="O809" s="213"/>
      <c r="P809" s="43">
        <f>N809+O809</f>
        <v>0</v>
      </c>
    </row>
    <row r="810" spans="2:16" ht="15.75" x14ac:dyDescent="0.25">
      <c r="B810" s="156" t="s">
        <v>835</v>
      </c>
      <c r="C810" s="19">
        <v>807</v>
      </c>
      <c r="D810" s="24" t="s">
        <v>101</v>
      </c>
      <c r="E810" s="24" t="s">
        <v>14</v>
      </c>
      <c r="F810" s="101" t="s">
        <v>836</v>
      </c>
      <c r="G810" s="21"/>
      <c r="H810" s="43">
        <f t="shared" ref="H810:P810" si="422">H811</f>
        <v>0</v>
      </c>
      <c r="I810" s="213">
        <f t="shared" si="422"/>
        <v>348175</v>
      </c>
      <c r="J810" s="43">
        <f t="shared" si="422"/>
        <v>348175</v>
      </c>
      <c r="K810" s="43">
        <f t="shared" si="422"/>
        <v>0</v>
      </c>
      <c r="L810" s="213">
        <f t="shared" si="422"/>
        <v>57507</v>
      </c>
      <c r="M810" s="43">
        <f t="shared" si="422"/>
        <v>57507</v>
      </c>
      <c r="N810" s="43">
        <f t="shared" si="422"/>
        <v>0</v>
      </c>
      <c r="O810" s="213">
        <f t="shared" si="422"/>
        <v>38346</v>
      </c>
      <c r="P810" s="43">
        <f t="shared" si="422"/>
        <v>38346</v>
      </c>
    </row>
    <row r="811" spans="2:16" ht="37.5" customHeight="1" x14ac:dyDescent="0.25">
      <c r="B811" s="156" t="s">
        <v>856</v>
      </c>
      <c r="C811" s="19">
        <v>807</v>
      </c>
      <c r="D811" s="24" t="s">
        <v>101</v>
      </c>
      <c r="E811" s="24" t="s">
        <v>14</v>
      </c>
      <c r="F811" s="89" t="s">
        <v>2256</v>
      </c>
      <c r="G811" s="19"/>
      <c r="H811" s="36">
        <f t="shared" ref="H811:P811" si="423">H813+H812</f>
        <v>0</v>
      </c>
      <c r="I811" s="222">
        <f t="shared" si="423"/>
        <v>348175</v>
      </c>
      <c r="J811" s="36">
        <f t="shared" si="423"/>
        <v>348175</v>
      </c>
      <c r="K811" s="36">
        <f t="shared" si="423"/>
        <v>0</v>
      </c>
      <c r="L811" s="222">
        <f t="shared" si="423"/>
        <v>57507</v>
      </c>
      <c r="M811" s="36">
        <f t="shared" si="423"/>
        <v>57507</v>
      </c>
      <c r="N811" s="36">
        <f t="shared" si="423"/>
        <v>0</v>
      </c>
      <c r="O811" s="222">
        <f t="shared" si="423"/>
        <v>38346</v>
      </c>
      <c r="P811" s="36">
        <f t="shared" si="423"/>
        <v>38346</v>
      </c>
    </row>
    <row r="812" spans="2:16" ht="60" x14ac:dyDescent="0.25">
      <c r="B812" s="156" t="s">
        <v>766</v>
      </c>
      <c r="C812" s="19">
        <v>807</v>
      </c>
      <c r="D812" s="24" t="s">
        <v>101</v>
      </c>
      <c r="E812" s="24" t="s">
        <v>14</v>
      </c>
      <c r="F812" s="89" t="s">
        <v>2257</v>
      </c>
      <c r="G812" s="21">
        <v>600</v>
      </c>
      <c r="H812" s="36"/>
      <c r="I812" s="222">
        <v>267447</v>
      </c>
      <c r="J812" s="36">
        <f>H812+I812</f>
        <v>267447</v>
      </c>
      <c r="K812" s="36"/>
      <c r="L812" s="222"/>
      <c r="M812" s="36"/>
      <c r="N812" s="36"/>
      <c r="O812" s="222"/>
      <c r="P812" s="36"/>
    </row>
    <row r="813" spans="2:16" ht="75" x14ac:dyDescent="0.25">
      <c r="B813" s="156" t="s">
        <v>512</v>
      </c>
      <c r="C813" s="19">
        <v>807</v>
      </c>
      <c r="D813" s="24" t="s">
        <v>101</v>
      </c>
      <c r="E813" s="24" t="s">
        <v>14</v>
      </c>
      <c r="F813" s="89" t="s">
        <v>2258</v>
      </c>
      <c r="G813" s="21">
        <v>400</v>
      </c>
      <c r="H813" s="43"/>
      <c r="I813" s="213">
        <v>80728</v>
      </c>
      <c r="J813" s="43">
        <f>H813+I813</f>
        <v>80728</v>
      </c>
      <c r="K813" s="43"/>
      <c r="L813" s="213">
        <v>57507</v>
      </c>
      <c r="M813" s="43">
        <f>K813+L813</f>
        <v>57507</v>
      </c>
      <c r="N813" s="43"/>
      <c r="O813" s="213">
        <v>38346</v>
      </c>
      <c r="P813" s="43">
        <f>N813+O813</f>
        <v>38346</v>
      </c>
    </row>
    <row r="814" spans="2:16" ht="15.75" hidden="1" x14ac:dyDescent="0.25">
      <c r="B814" s="156" t="s">
        <v>28</v>
      </c>
      <c r="C814" s="19">
        <v>807</v>
      </c>
      <c r="D814" s="24" t="s">
        <v>101</v>
      </c>
      <c r="E814" s="24" t="s">
        <v>14</v>
      </c>
      <c r="F814" s="88">
        <v>99</v>
      </c>
      <c r="G814" s="21"/>
      <c r="H814" s="43">
        <f t="shared" ref="H814:P814" si="424">H815</f>
        <v>0</v>
      </c>
      <c r="I814" s="213">
        <f t="shared" si="424"/>
        <v>0</v>
      </c>
      <c r="J814" s="43">
        <f t="shared" si="424"/>
        <v>0</v>
      </c>
      <c r="K814" s="43">
        <f t="shared" si="424"/>
        <v>0</v>
      </c>
      <c r="L814" s="213">
        <f t="shared" si="424"/>
        <v>0</v>
      </c>
      <c r="M814" s="43">
        <f t="shared" si="424"/>
        <v>0</v>
      </c>
      <c r="N814" s="43">
        <f t="shared" si="424"/>
        <v>0</v>
      </c>
      <c r="O814" s="213">
        <f t="shared" si="424"/>
        <v>0</v>
      </c>
      <c r="P814" s="43">
        <f t="shared" si="424"/>
        <v>0</v>
      </c>
    </row>
    <row r="815" spans="2:16" ht="15.75" hidden="1" x14ac:dyDescent="0.25">
      <c r="B815" s="156" t="s">
        <v>29</v>
      </c>
      <c r="C815" s="19">
        <v>807</v>
      </c>
      <c r="D815" s="24" t="s">
        <v>101</v>
      </c>
      <c r="E815" s="24" t="s">
        <v>14</v>
      </c>
      <c r="F815" s="89" t="s">
        <v>87</v>
      </c>
      <c r="G815" s="21"/>
      <c r="H815" s="36">
        <f t="shared" ref="H815:P815" si="425">H816+H817</f>
        <v>0</v>
      </c>
      <c r="I815" s="222">
        <f t="shared" si="425"/>
        <v>0</v>
      </c>
      <c r="J815" s="36">
        <f t="shared" si="425"/>
        <v>0</v>
      </c>
      <c r="K815" s="36">
        <f t="shared" si="425"/>
        <v>0</v>
      </c>
      <c r="L815" s="222">
        <f t="shared" si="425"/>
        <v>0</v>
      </c>
      <c r="M815" s="36">
        <f t="shared" si="425"/>
        <v>0</v>
      </c>
      <c r="N815" s="36">
        <f t="shared" si="425"/>
        <v>0</v>
      </c>
      <c r="O815" s="222">
        <f t="shared" si="425"/>
        <v>0</v>
      </c>
      <c r="P815" s="36">
        <f t="shared" si="425"/>
        <v>0</v>
      </c>
    </row>
    <row r="816" spans="2:16" ht="46.5" hidden="1" customHeight="1" x14ac:dyDescent="0.25">
      <c r="B816" s="162" t="s">
        <v>747</v>
      </c>
      <c r="C816" s="19">
        <v>807</v>
      </c>
      <c r="D816" s="24" t="s">
        <v>101</v>
      </c>
      <c r="E816" s="24" t="s">
        <v>14</v>
      </c>
      <c r="F816" s="89" t="s">
        <v>36</v>
      </c>
      <c r="G816" s="21">
        <v>400</v>
      </c>
      <c r="H816" s="43"/>
      <c r="I816" s="213"/>
      <c r="J816" s="43"/>
      <c r="K816" s="43"/>
      <c r="L816" s="213"/>
      <c r="M816" s="43"/>
      <c r="N816" s="43"/>
      <c r="O816" s="213"/>
      <c r="P816" s="43"/>
    </row>
    <row r="817" spans="2:16" ht="60" hidden="1" x14ac:dyDescent="0.25">
      <c r="B817" s="156" t="s">
        <v>79</v>
      </c>
      <c r="C817" s="19">
        <v>807</v>
      </c>
      <c r="D817" s="24" t="s">
        <v>101</v>
      </c>
      <c r="E817" s="24" t="s">
        <v>14</v>
      </c>
      <c r="F817" s="89" t="s">
        <v>80</v>
      </c>
      <c r="G817" s="21">
        <v>500</v>
      </c>
      <c r="H817" s="43"/>
      <c r="I817" s="213"/>
      <c r="J817" s="43"/>
      <c r="K817" s="43"/>
      <c r="L817" s="213"/>
      <c r="M817" s="43"/>
      <c r="N817" s="43"/>
      <c r="O817" s="213"/>
      <c r="P817" s="43"/>
    </row>
    <row r="818" spans="2:16" ht="15.75" x14ac:dyDescent="0.25">
      <c r="B818" s="158" t="s">
        <v>859</v>
      </c>
      <c r="C818" s="19">
        <v>807</v>
      </c>
      <c r="D818" s="17" t="s">
        <v>101</v>
      </c>
      <c r="E818" s="17" t="s">
        <v>59</v>
      </c>
      <c r="F818" s="89"/>
      <c r="G818" s="21"/>
      <c r="H818" s="44">
        <f>H819</f>
        <v>142090</v>
      </c>
      <c r="I818" s="216">
        <f t="shared" ref="I818:J821" si="426">I819</f>
        <v>0</v>
      </c>
      <c r="J818" s="44">
        <f t="shared" si="426"/>
        <v>142090</v>
      </c>
      <c r="K818" s="44">
        <f t="shared" ref="K818:N820" si="427">K819</f>
        <v>0</v>
      </c>
      <c r="L818" s="216">
        <f t="shared" ref="L818:M821" si="428">L819</f>
        <v>95881</v>
      </c>
      <c r="M818" s="44">
        <f t="shared" si="428"/>
        <v>95881</v>
      </c>
      <c r="N818" s="44">
        <f t="shared" si="427"/>
        <v>0</v>
      </c>
      <c r="O818" s="216">
        <f t="shared" ref="O818:P821" si="429">O819</f>
        <v>95881</v>
      </c>
      <c r="P818" s="44">
        <f t="shared" si="429"/>
        <v>95881</v>
      </c>
    </row>
    <row r="819" spans="2:16" ht="30" x14ac:dyDescent="0.25">
      <c r="B819" s="156" t="s">
        <v>825</v>
      </c>
      <c r="C819" s="19">
        <v>807</v>
      </c>
      <c r="D819" s="24" t="s">
        <v>101</v>
      </c>
      <c r="E819" s="24" t="s">
        <v>59</v>
      </c>
      <c r="F819" s="84">
        <v>3</v>
      </c>
      <c r="G819" s="21"/>
      <c r="H819" s="43">
        <f>H820</f>
        <v>142090</v>
      </c>
      <c r="I819" s="213">
        <f>I820</f>
        <v>0</v>
      </c>
      <c r="J819" s="43">
        <f t="shared" si="426"/>
        <v>142090</v>
      </c>
      <c r="K819" s="43">
        <f t="shared" si="427"/>
        <v>0</v>
      </c>
      <c r="L819" s="213">
        <f>L820+L823</f>
        <v>95881</v>
      </c>
      <c r="M819" s="43">
        <f>M820+M823</f>
        <v>95881</v>
      </c>
      <c r="N819" s="43">
        <f t="shared" si="427"/>
        <v>0</v>
      </c>
      <c r="O819" s="213">
        <f>O820+O823</f>
        <v>95881</v>
      </c>
      <c r="P819" s="43">
        <f>P820+P823</f>
        <v>95881</v>
      </c>
    </row>
    <row r="820" spans="2:16" ht="30" x14ac:dyDescent="0.25">
      <c r="B820" s="156" t="s">
        <v>841</v>
      </c>
      <c r="C820" s="19">
        <v>807</v>
      </c>
      <c r="D820" s="24" t="s">
        <v>101</v>
      </c>
      <c r="E820" s="24" t="s">
        <v>59</v>
      </c>
      <c r="F820" s="89" t="s">
        <v>842</v>
      </c>
      <c r="G820" s="21"/>
      <c r="H820" s="43">
        <f>H821</f>
        <v>142090</v>
      </c>
      <c r="I820" s="213">
        <f t="shared" si="426"/>
        <v>0</v>
      </c>
      <c r="J820" s="43">
        <f t="shared" si="426"/>
        <v>142090</v>
      </c>
      <c r="K820" s="43">
        <f t="shared" si="427"/>
        <v>0</v>
      </c>
      <c r="L820" s="213">
        <f t="shared" si="428"/>
        <v>45881</v>
      </c>
      <c r="M820" s="43">
        <f t="shared" si="428"/>
        <v>45881</v>
      </c>
      <c r="N820" s="43">
        <f t="shared" si="427"/>
        <v>0</v>
      </c>
      <c r="O820" s="213">
        <f t="shared" si="429"/>
        <v>45881</v>
      </c>
      <c r="P820" s="43">
        <f t="shared" si="429"/>
        <v>45881</v>
      </c>
    </row>
    <row r="821" spans="2:16" ht="40.5" customHeight="1" x14ac:dyDescent="0.25">
      <c r="B821" s="156" t="s">
        <v>852</v>
      </c>
      <c r="C821" s="19">
        <v>807</v>
      </c>
      <c r="D821" s="24" t="s">
        <v>101</v>
      </c>
      <c r="E821" s="24" t="s">
        <v>59</v>
      </c>
      <c r="F821" s="89" t="s">
        <v>843</v>
      </c>
      <c r="G821" s="21"/>
      <c r="H821" s="43">
        <f>H822</f>
        <v>142090</v>
      </c>
      <c r="I821" s="213">
        <f t="shared" si="426"/>
        <v>0</v>
      </c>
      <c r="J821" s="43">
        <f t="shared" si="426"/>
        <v>142090</v>
      </c>
      <c r="K821" s="43">
        <f>K822</f>
        <v>0</v>
      </c>
      <c r="L821" s="213">
        <f t="shared" si="428"/>
        <v>45881</v>
      </c>
      <c r="M821" s="43">
        <f t="shared" si="428"/>
        <v>45881</v>
      </c>
      <c r="N821" s="43">
        <f>N822</f>
        <v>0</v>
      </c>
      <c r="O821" s="213">
        <f t="shared" si="429"/>
        <v>45881</v>
      </c>
      <c r="P821" s="43">
        <f t="shared" si="429"/>
        <v>45881</v>
      </c>
    </row>
    <row r="822" spans="2:16" ht="67.5" customHeight="1" x14ac:dyDescent="0.25">
      <c r="B822" s="156" t="s">
        <v>832</v>
      </c>
      <c r="C822" s="19">
        <v>807</v>
      </c>
      <c r="D822" s="24" t="s">
        <v>101</v>
      </c>
      <c r="E822" s="24" t="s">
        <v>59</v>
      </c>
      <c r="F822" s="89" t="s">
        <v>854</v>
      </c>
      <c r="G822" s="21">
        <v>600</v>
      </c>
      <c r="H822" s="43">
        <v>142090</v>
      </c>
      <c r="I822" s="213"/>
      <c r="J822" s="43">
        <f>H822+I822</f>
        <v>142090</v>
      </c>
      <c r="K822" s="43">
        <v>0</v>
      </c>
      <c r="L822" s="213">
        <v>45881</v>
      </c>
      <c r="M822" s="43">
        <f>K822+L822</f>
        <v>45881</v>
      </c>
      <c r="N822" s="43">
        <v>0</v>
      </c>
      <c r="O822" s="213">
        <v>45881</v>
      </c>
      <c r="P822" s="43">
        <f>N822+O822</f>
        <v>45881</v>
      </c>
    </row>
    <row r="823" spans="2:16" ht="32.25" customHeight="1" x14ac:dyDescent="0.25">
      <c r="B823" s="263" t="s">
        <v>2260</v>
      </c>
      <c r="C823" s="19">
        <v>807</v>
      </c>
      <c r="D823" s="24" t="s">
        <v>101</v>
      </c>
      <c r="E823" s="24" t="s">
        <v>59</v>
      </c>
      <c r="F823" s="89" t="s">
        <v>836</v>
      </c>
      <c r="G823" s="21"/>
      <c r="H823" s="43"/>
      <c r="I823" s="213"/>
      <c r="J823" s="43"/>
      <c r="K823" s="43"/>
      <c r="L823" s="213">
        <f>L824</f>
        <v>50000</v>
      </c>
      <c r="M823" s="43">
        <f>M824</f>
        <v>50000</v>
      </c>
      <c r="N823" s="43"/>
      <c r="O823" s="213">
        <f>O824</f>
        <v>50000</v>
      </c>
      <c r="P823" s="43">
        <f>P824</f>
        <v>50000</v>
      </c>
    </row>
    <row r="824" spans="2:16" ht="36" customHeight="1" x14ac:dyDescent="0.25">
      <c r="B824" s="156" t="s">
        <v>2259</v>
      </c>
      <c r="C824" s="19">
        <v>807</v>
      </c>
      <c r="D824" s="24" t="s">
        <v>101</v>
      </c>
      <c r="E824" s="24" t="s">
        <v>59</v>
      </c>
      <c r="F824" s="89" t="s">
        <v>2256</v>
      </c>
      <c r="G824" s="21"/>
      <c r="H824" s="43"/>
      <c r="I824" s="213"/>
      <c r="J824" s="43"/>
      <c r="K824" s="43"/>
      <c r="L824" s="213">
        <f>L825</f>
        <v>50000</v>
      </c>
      <c r="M824" s="43">
        <f>M825</f>
        <v>50000</v>
      </c>
      <c r="N824" s="43"/>
      <c r="O824" s="213">
        <f>O825</f>
        <v>50000</v>
      </c>
      <c r="P824" s="43">
        <f>P825</f>
        <v>50000</v>
      </c>
    </row>
    <row r="825" spans="2:16" ht="67.5" customHeight="1" x14ac:dyDescent="0.25">
      <c r="B825" s="156" t="s">
        <v>766</v>
      </c>
      <c r="C825" s="19">
        <v>807</v>
      </c>
      <c r="D825" s="24" t="s">
        <v>101</v>
      </c>
      <c r="E825" s="24" t="s">
        <v>59</v>
      </c>
      <c r="F825" s="89" t="s">
        <v>2257</v>
      </c>
      <c r="G825" s="21">
        <v>600</v>
      </c>
      <c r="H825" s="43"/>
      <c r="I825" s="213"/>
      <c r="J825" s="43"/>
      <c r="K825" s="43"/>
      <c r="L825" s="213">
        <v>50000</v>
      </c>
      <c r="M825" s="43">
        <f>K825+L825</f>
        <v>50000</v>
      </c>
      <c r="N825" s="43"/>
      <c r="O825" s="213">
        <v>50000</v>
      </c>
      <c r="P825" s="43">
        <f>N825+O825</f>
        <v>50000</v>
      </c>
    </row>
    <row r="826" spans="2:16" ht="15.75" x14ac:dyDescent="0.25">
      <c r="B826" s="158" t="s">
        <v>1112</v>
      </c>
      <c r="C826" s="19">
        <v>807</v>
      </c>
      <c r="D826" s="17" t="s">
        <v>101</v>
      </c>
      <c r="E826" s="17" t="s">
        <v>15</v>
      </c>
      <c r="F826" s="187"/>
      <c r="G826" s="19"/>
      <c r="H826" s="44">
        <f>H827</f>
        <v>30429</v>
      </c>
      <c r="I826" s="216">
        <f t="shared" ref="I826:J828" si="430">I827</f>
        <v>-1700</v>
      </c>
      <c r="J826" s="44">
        <f t="shared" si="430"/>
        <v>28729</v>
      </c>
      <c r="K826" s="44">
        <f t="shared" ref="K826:L828" si="431">K827</f>
        <v>0</v>
      </c>
      <c r="L826" s="216">
        <f t="shared" si="431"/>
        <v>0</v>
      </c>
      <c r="M826" s="44"/>
      <c r="N826" s="44"/>
      <c r="O826" s="216"/>
      <c r="P826" s="44"/>
    </row>
    <row r="827" spans="2:16" ht="38.25" customHeight="1" x14ac:dyDescent="0.25">
      <c r="B827" s="156" t="s">
        <v>825</v>
      </c>
      <c r="C827" s="19">
        <v>807</v>
      </c>
      <c r="D827" s="24" t="s">
        <v>101</v>
      </c>
      <c r="E827" s="24" t="s">
        <v>15</v>
      </c>
      <c r="F827" s="84">
        <v>3</v>
      </c>
      <c r="G827" s="21"/>
      <c r="H827" s="43">
        <f>H828</f>
        <v>30429</v>
      </c>
      <c r="I827" s="213">
        <f t="shared" si="430"/>
        <v>-1700</v>
      </c>
      <c r="J827" s="43">
        <f t="shared" si="430"/>
        <v>28729</v>
      </c>
      <c r="K827" s="43">
        <f t="shared" si="431"/>
        <v>0</v>
      </c>
      <c r="L827" s="213">
        <f t="shared" si="431"/>
        <v>0</v>
      </c>
      <c r="M827" s="43"/>
      <c r="N827" s="43"/>
      <c r="O827" s="213"/>
      <c r="P827" s="43"/>
    </row>
    <row r="828" spans="2:16" ht="68.25" customHeight="1" x14ac:dyDescent="0.25">
      <c r="B828" s="156" t="s">
        <v>861</v>
      </c>
      <c r="C828" s="19">
        <v>807</v>
      </c>
      <c r="D828" s="24" t="s">
        <v>101</v>
      </c>
      <c r="E828" s="24" t="s">
        <v>15</v>
      </c>
      <c r="F828" s="89" t="s">
        <v>2187</v>
      </c>
      <c r="G828" s="21"/>
      <c r="H828" s="43">
        <f>H829</f>
        <v>30429</v>
      </c>
      <c r="I828" s="213">
        <f t="shared" si="430"/>
        <v>-1700</v>
      </c>
      <c r="J828" s="43">
        <f t="shared" si="430"/>
        <v>28729</v>
      </c>
      <c r="K828" s="43">
        <f t="shared" si="431"/>
        <v>0</v>
      </c>
      <c r="L828" s="213">
        <f t="shared" si="431"/>
        <v>0</v>
      </c>
      <c r="M828" s="43"/>
      <c r="N828" s="43"/>
      <c r="O828" s="213"/>
      <c r="P828" s="43"/>
    </row>
    <row r="829" spans="2:16" ht="35.25" customHeight="1" x14ac:dyDescent="0.25">
      <c r="B829" s="156" t="s">
        <v>856</v>
      </c>
      <c r="C829" s="19">
        <v>807</v>
      </c>
      <c r="D829" s="24" t="s">
        <v>101</v>
      </c>
      <c r="E829" s="24" t="s">
        <v>15</v>
      </c>
      <c r="F829" s="89" t="s">
        <v>829</v>
      </c>
      <c r="G829" s="21"/>
      <c r="H829" s="43">
        <f>H830+H831</f>
        <v>30429</v>
      </c>
      <c r="I829" s="213">
        <f>I830+I831</f>
        <v>-1700</v>
      </c>
      <c r="J829" s="43">
        <f>J830+J831</f>
        <v>28729</v>
      </c>
      <c r="K829" s="43">
        <f>K830+K831</f>
        <v>0</v>
      </c>
      <c r="L829" s="213">
        <f>L830+L831</f>
        <v>0</v>
      </c>
      <c r="M829" s="43"/>
      <c r="N829" s="43"/>
      <c r="O829" s="213"/>
      <c r="P829" s="43"/>
    </row>
    <row r="830" spans="2:16" ht="60" x14ac:dyDescent="0.25">
      <c r="B830" s="156" t="s">
        <v>832</v>
      </c>
      <c r="C830" s="19">
        <v>807</v>
      </c>
      <c r="D830" s="24" t="s">
        <v>101</v>
      </c>
      <c r="E830" s="24" t="s">
        <v>15</v>
      </c>
      <c r="F830" s="89" t="s">
        <v>833</v>
      </c>
      <c r="G830" s="21">
        <v>600</v>
      </c>
      <c r="H830" s="43">
        <v>1700</v>
      </c>
      <c r="I830" s="213">
        <v>27029</v>
      </c>
      <c r="J830" s="43">
        <f>H830+I830</f>
        <v>28729</v>
      </c>
      <c r="K830" s="43">
        <v>0</v>
      </c>
      <c r="L830" s="213"/>
      <c r="M830" s="43"/>
      <c r="N830" s="43"/>
      <c r="O830" s="213"/>
      <c r="P830" s="43"/>
    </row>
    <row r="831" spans="2:16" ht="90" customHeight="1" x14ac:dyDescent="0.25">
      <c r="B831" s="156" t="s">
        <v>844</v>
      </c>
      <c r="C831" s="19">
        <v>807</v>
      </c>
      <c r="D831" s="24" t="s">
        <v>101</v>
      </c>
      <c r="E831" s="24" t="s">
        <v>15</v>
      </c>
      <c r="F831" s="89" t="s">
        <v>834</v>
      </c>
      <c r="G831" s="21">
        <v>400</v>
      </c>
      <c r="H831" s="43">
        <v>28729</v>
      </c>
      <c r="I831" s="213">
        <v>-28729</v>
      </c>
      <c r="J831" s="43"/>
      <c r="K831" s="43">
        <v>0</v>
      </c>
      <c r="L831" s="213"/>
      <c r="M831" s="43"/>
      <c r="N831" s="43"/>
      <c r="O831" s="213"/>
      <c r="P831" s="43"/>
    </row>
    <row r="832" spans="2:16" ht="21" customHeight="1" x14ac:dyDescent="0.25">
      <c r="B832" s="158" t="s">
        <v>840</v>
      </c>
      <c r="C832" s="19">
        <v>807</v>
      </c>
      <c r="D832" s="17" t="s">
        <v>101</v>
      </c>
      <c r="E832" s="17" t="s">
        <v>101</v>
      </c>
      <c r="F832" s="104"/>
      <c r="G832" s="19"/>
      <c r="H832" s="44">
        <f t="shared" ref="H832:I835" si="432">H833</f>
        <v>0</v>
      </c>
      <c r="I832" s="216">
        <f t="shared" si="432"/>
        <v>0</v>
      </c>
      <c r="J832" s="44"/>
      <c r="K832" s="44">
        <f t="shared" ref="K832:N835" si="433">K833</f>
        <v>0</v>
      </c>
      <c r="L832" s="216">
        <f t="shared" ref="L832:M835" si="434">L833</f>
        <v>45000</v>
      </c>
      <c r="M832" s="44">
        <f t="shared" si="434"/>
        <v>45000</v>
      </c>
      <c r="N832" s="44">
        <f t="shared" si="433"/>
        <v>0</v>
      </c>
      <c r="O832" s="216">
        <f>O833</f>
        <v>0</v>
      </c>
      <c r="P832" s="44"/>
    </row>
    <row r="833" spans="2:16" ht="35.25" customHeight="1" x14ac:dyDescent="0.25">
      <c r="B833" s="156" t="s">
        <v>825</v>
      </c>
      <c r="C833" s="19">
        <v>807</v>
      </c>
      <c r="D833" s="24" t="s">
        <v>101</v>
      </c>
      <c r="E833" s="24" t="s">
        <v>101</v>
      </c>
      <c r="F833" s="84">
        <v>3</v>
      </c>
      <c r="G833" s="21"/>
      <c r="H833" s="43">
        <f t="shared" si="432"/>
        <v>0</v>
      </c>
      <c r="I833" s="213">
        <f t="shared" si="432"/>
        <v>0</v>
      </c>
      <c r="J833" s="43"/>
      <c r="K833" s="43">
        <f t="shared" si="433"/>
        <v>0</v>
      </c>
      <c r="L833" s="213">
        <f t="shared" si="434"/>
        <v>45000</v>
      </c>
      <c r="M833" s="43">
        <f t="shared" si="434"/>
        <v>45000</v>
      </c>
      <c r="N833" s="43">
        <f t="shared" si="433"/>
        <v>0</v>
      </c>
      <c r="O833" s="213">
        <f>O834</f>
        <v>0</v>
      </c>
      <c r="P833" s="43"/>
    </row>
    <row r="834" spans="2:16" ht="68.25" customHeight="1" x14ac:dyDescent="0.25">
      <c r="B834" s="263" t="s">
        <v>826</v>
      </c>
      <c r="C834" s="19">
        <v>807</v>
      </c>
      <c r="D834" s="24" t="s">
        <v>101</v>
      </c>
      <c r="E834" s="24" t="s">
        <v>101</v>
      </c>
      <c r="F834" s="89" t="s">
        <v>827</v>
      </c>
      <c r="G834" s="21"/>
      <c r="H834" s="43">
        <f t="shared" si="432"/>
        <v>0</v>
      </c>
      <c r="I834" s="213">
        <f t="shared" si="432"/>
        <v>0</v>
      </c>
      <c r="J834" s="43"/>
      <c r="K834" s="43">
        <f t="shared" si="433"/>
        <v>0</v>
      </c>
      <c r="L834" s="213">
        <f t="shared" si="434"/>
        <v>45000</v>
      </c>
      <c r="M834" s="43">
        <f t="shared" si="434"/>
        <v>45000</v>
      </c>
      <c r="N834" s="43">
        <f t="shared" si="433"/>
        <v>0</v>
      </c>
      <c r="O834" s="213">
        <f>O835</f>
        <v>0</v>
      </c>
      <c r="P834" s="43"/>
    </row>
    <row r="835" spans="2:16" ht="40.5" customHeight="1" x14ac:dyDescent="0.25">
      <c r="B835" s="261" t="s">
        <v>828</v>
      </c>
      <c r="C835" s="19">
        <v>807</v>
      </c>
      <c r="D835" s="24" t="s">
        <v>101</v>
      </c>
      <c r="E835" s="24" t="s">
        <v>101</v>
      </c>
      <c r="F835" s="89" t="s">
        <v>829</v>
      </c>
      <c r="G835" s="21"/>
      <c r="H835" s="43">
        <f t="shared" si="432"/>
        <v>0</v>
      </c>
      <c r="I835" s="213">
        <f t="shared" si="432"/>
        <v>0</v>
      </c>
      <c r="J835" s="43"/>
      <c r="K835" s="43">
        <f t="shared" si="433"/>
        <v>0</v>
      </c>
      <c r="L835" s="213">
        <f t="shared" si="434"/>
        <v>45000</v>
      </c>
      <c r="M835" s="43">
        <f t="shared" si="434"/>
        <v>45000</v>
      </c>
      <c r="N835" s="43">
        <f t="shared" si="433"/>
        <v>0</v>
      </c>
      <c r="O835" s="213">
        <f>O836</f>
        <v>0</v>
      </c>
      <c r="P835" s="43"/>
    </row>
    <row r="836" spans="2:16" ht="84.75" customHeight="1" x14ac:dyDescent="0.25">
      <c r="B836" s="156" t="s">
        <v>844</v>
      </c>
      <c r="C836" s="19">
        <v>807</v>
      </c>
      <c r="D836" s="24" t="s">
        <v>101</v>
      </c>
      <c r="E836" s="24" t="s">
        <v>101</v>
      </c>
      <c r="F836" s="89" t="s">
        <v>2261</v>
      </c>
      <c r="G836" s="21">
        <v>400</v>
      </c>
      <c r="H836" s="43"/>
      <c r="I836" s="213"/>
      <c r="J836" s="43"/>
      <c r="K836" s="43"/>
      <c r="L836" s="213">
        <v>45000</v>
      </c>
      <c r="M836" s="43">
        <f>K836+L836</f>
        <v>45000</v>
      </c>
      <c r="N836" s="43"/>
      <c r="O836" s="213"/>
      <c r="P836" s="43"/>
    </row>
    <row r="837" spans="2:16" ht="72" hidden="1" customHeight="1" x14ac:dyDescent="0.25">
      <c r="B837" s="156" t="s">
        <v>846</v>
      </c>
      <c r="C837" s="19">
        <v>807</v>
      </c>
      <c r="D837" s="24" t="s">
        <v>269</v>
      </c>
      <c r="E837" s="24" t="s">
        <v>63</v>
      </c>
      <c r="F837" s="89" t="s">
        <v>847</v>
      </c>
      <c r="G837" s="21">
        <v>500</v>
      </c>
      <c r="H837" s="43"/>
      <c r="I837" s="213"/>
      <c r="J837" s="43"/>
      <c r="K837" s="43"/>
      <c r="L837" s="213"/>
      <c r="M837" s="43"/>
      <c r="N837" s="43"/>
      <c r="O837" s="213"/>
      <c r="P837" s="43"/>
    </row>
    <row r="838" spans="2:16" ht="68.25" hidden="1" customHeight="1" x14ac:dyDescent="0.25">
      <c r="B838" s="156" t="s">
        <v>848</v>
      </c>
      <c r="C838" s="19">
        <v>807</v>
      </c>
      <c r="D838" s="24" t="s">
        <v>269</v>
      </c>
      <c r="E838" s="24" t="s">
        <v>63</v>
      </c>
      <c r="F838" s="89" t="s">
        <v>849</v>
      </c>
      <c r="G838" s="21">
        <v>500</v>
      </c>
      <c r="H838" s="43"/>
      <c r="I838" s="213"/>
      <c r="J838" s="43"/>
      <c r="K838" s="43"/>
      <c r="L838" s="213"/>
      <c r="M838" s="43"/>
      <c r="N838" s="43"/>
      <c r="O838" s="213"/>
      <c r="P838" s="43"/>
    </row>
    <row r="839" spans="2:16" ht="15.75" hidden="1" x14ac:dyDescent="0.25">
      <c r="B839" s="158" t="s">
        <v>671</v>
      </c>
      <c r="C839" s="19">
        <v>807</v>
      </c>
      <c r="D839" s="17" t="s">
        <v>101</v>
      </c>
      <c r="E839" s="16"/>
      <c r="F839" s="104"/>
      <c r="G839" s="19"/>
      <c r="H839" s="44"/>
      <c r="I839" s="216"/>
      <c r="J839" s="44"/>
      <c r="K839" s="44"/>
      <c r="L839" s="216"/>
      <c r="M839" s="44"/>
      <c r="N839" s="44"/>
      <c r="O839" s="216"/>
      <c r="P839" s="44"/>
    </row>
    <row r="840" spans="2:16" ht="15.75" hidden="1" x14ac:dyDescent="0.25">
      <c r="B840" s="158" t="s">
        <v>672</v>
      </c>
      <c r="C840" s="19">
        <v>807</v>
      </c>
      <c r="D840" s="17" t="s">
        <v>101</v>
      </c>
      <c r="E840" s="17" t="s">
        <v>14</v>
      </c>
      <c r="F840" s="104"/>
      <c r="G840" s="19"/>
      <c r="H840" s="44"/>
      <c r="I840" s="216"/>
      <c r="J840" s="44"/>
      <c r="K840" s="44"/>
      <c r="L840" s="216"/>
      <c r="M840" s="44"/>
      <c r="N840" s="44"/>
      <c r="O840" s="216"/>
      <c r="P840" s="44"/>
    </row>
    <row r="841" spans="2:16" ht="39.75" hidden="1" customHeight="1" x14ac:dyDescent="0.25">
      <c r="B841" s="156" t="s">
        <v>850</v>
      </c>
      <c r="C841" s="19">
        <v>807</v>
      </c>
      <c r="D841" s="24" t="s">
        <v>101</v>
      </c>
      <c r="E841" s="24" t="s">
        <v>14</v>
      </c>
      <c r="F841" s="84">
        <v>3</v>
      </c>
      <c r="G841" s="21"/>
      <c r="H841" s="43"/>
      <c r="I841" s="213"/>
      <c r="J841" s="43"/>
      <c r="K841" s="43"/>
      <c r="L841" s="213"/>
      <c r="M841" s="43"/>
      <c r="N841" s="43"/>
      <c r="O841" s="213"/>
      <c r="P841" s="43"/>
    </row>
    <row r="842" spans="2:16" ht="39.75" hidden="1" customHeight="1" x14ac:dyDescent="0.25">
      <c r="B842" s="156" t="s">
        <v>851</v>
      </c>
      <c r="C842" s="19">
        <v>807</v>
      </c>
      <c r="D842" s="24" t="s">
        <v>101</v>
      </c>
      <c r="E842" s="24" t="s">
        <v>14</v>
      </c>
      <c r="F842" s="85" t="s">
        <v>842</v>
      </c>
      <c r="G842" s="21"/>
      <c r="H842" s="43"/>
      <c r="I842" s="213"/>
      <c r="J842" s="43"/>
      <c r="K842" s="43"/>
      <c r="L842" s="213"/>
      <c r="M842" s="43"/>
      <c r="N842" s="43"/>
      <c r="O842" s="213"/>
      <c r="P842" s="43"/>
    </row>
    <row r="843" spans="2:16" ht="39.75" hidden="1" customHeight="1" x14ac:dyDescent="0.25">
      <c r="B843" s="156" t="s">
        <v>852</v>
      </c>
      <c r="C843" s="19">
        <v>807</v>
      </c>
      <c r="D843" s="24" t="s">
        <v>101</v>
      </c>
      <c r="E843" s="24" t="s">
        <v>14</v>
      </c>
      <c r="F843" s="85" t="s">
        <v>843</v>
      </c>
      <c r="G843" s="21"/>
      <c r="H843" s="43"/>
      <c r="I843" s="213"/>
      <c r="J843" s="43"/>
      <c r="K843" s="43"/>
      <c r="L843" s="213"/>
      <c r="M843" s="43"/>
      <c r="N843" s="43"/>
      <c r="O843" s="213"/>
      <c r="P843" s="43"/>
    </row>
    <row r="844" spans="2:16" ht="54.75" hidden="1" customHeight="1" x14ac:dyDescent="0.25">
      <c r="B844" s="156" t="s">
        <v>688</v>
      </c>
      <c r="C844" s="19">
        <v>807</v>
      </c>
      <c r="D844" s="24" t="s">
        <v>101</v>
      </c>
      <c r="E844" s="24" t="s">
        <v>14</v>
      </c>
      <c r="F844" s="85" t="s">
        <v>853</v>
      </c>
      <c r="G844" s="21">
        <v>600</v>
      </c>
      <c r="H844" s="43"/>
      <c r="I844" s="213"/>
      <c r="J844" s="43"/>
      <c r="K844" s="43"/>
      <c r="L844" s="213"/>
      <c r="M844" s="43"/>
      <c r="N844" s="43"/>
      <c r="O844" s="213"/>
      <c r="P844" s="43"/>
    </row>
    <row r="845" spans="2:16" ht="68.25" hidden="1" customHeight="1" x14ac:dyDescent="0.25">
      <c r="B845" s="156" t="s">
        <v>766</v>
      </c>
      <c r="C845" s="19">
        <v>807</v>
      </c>
      <c r="D845" s="24" t="s">
        <v>101</v>
      </c>
      <c r="E845" s="24" t="s">
        <v>14</v>
      </c>
      <c r="F845" s="85" t="s">
        <v>854</v>
      </c>
      <c r="G845" s="21">
        <v>600</v>
      </c>
      <c r="H845" s="43"/>
      <c r="I845" s="213"/>
      <c r="J845" s="43"/>
      <c r="K845" s="43"/>
      <c r="L845" s="213"/>
      <c r="M845" s="43"/>
      <c r="N845" s="43"/>
      <c r="O845" s="213"/>
      <c r="P845" s="43"/>
    </row>
    <row r="846" spans="2:16" ht="61.5" hidden="1" customHeight="1" x14ac:dyDescent="0.25">
      <c r="B846" s="156" t="s">
        <v>855</v>
      </c>
      <c r="C846" s="19">
        <v>807</v>
      </c>
      <c r="D846" s="24" t="s">
        <v>101</v>
      </c>
      <c r="E846" s="24" t="s">
        <v>14</v>
      </c>
      <c r="F846" s="89" t="s">
        <v>827</v>
      </c>
      <c r="G846" s="21"/>
      <c r="H846" s="43"/>
      <c r="I846" s="213"/>
      <c r="J846" s="43"/>
      <c r="K846" s="43"/>
      <c r="L846" s="213"/>
      <c r="M846" s="43"/>
      <c r="N846" s="43"/>
      <c r="O846" s="213"/>
      <c r="P846" s="43"/>
    </row>
    <row r="847" spans="2:16" ht="33" hidden="1" customHeight="1" x14ac:dyDescent="0.25">
      <c r="B847" s="156" t="s">
        <v>856</v>
      </c>
      <c r="C847" s="19">
        <v>807</v>
      </c>
      <c r="D847" s="24" t="s">
        <v>101</v>
      </c>
      <c r="E847" s="24" t="s">
        <v>14</v>
      </c>
      <c r="F847" s="89" t="s">
        <v>829</v>
      </c>
      <c r="G847" s="21"/>
      <c r="H847" s="43"/>
      <c r="I847" s="213"/>
      <c r="J847" s="43"/>
      <c r="K847" s="43"/>
      <c r="L847" s="213"/>
      <c r="M847" s="43"/>
      <c r="N847" s="43"/>
      <c r="O847" s="213"/>
      <c r="P847" s="43"/>
    </row>
    <row r="848" spans="2:16" ht="76.5" hidden="1" customHeight="1" x14ac:dyDescent="0.25">
      <c r="B848" s="156" t="s">
        <v>766</v>
      </c>
      <c r="C848" s="19">
        <v>807</v>
      </c>
      <c r="D848" s="24" t="s">
        <v>101</v>
      </c>
      <c r="E848" s="24" t="s">
        <v>14</v>
      </c>
      <c r="F848" s="89" t="s">
        <v>833</v>
      </c>
      <c r="G848" s="21">
        <v>600</v>
      </c>
      <c r="H848" s="43"/>
      <c r="I848" s="213"/>
      <c r="J848" s="43"/>
      <c r="K848" s="43"/>
      <c r="L848" s="213"/>
      <c r="M848" s="43"/>
      <c r="N848" s="43"/>
      <c r="O848" s="213"/>
      <c r="P848" s="43"/>
    </row>
    <row r="849" spans="2:16" ht="85.5" hidden="1" customHeight="1" x14ac:dyDescent="0.25">
      <c r="B849" s="156" t="s">
        <v>512</v>
      </c>
      <c r="C849" s="19">
        <v>807</v>
      </c>
      <c r="D849" s="24" t="s">
        <v>101</v>
      </c>
      <c r="E849" s="24" t="s">
        <v>14</v>
      </c>
      <c r="F849" s="89" t="s">
        <v>834</v>
      </c>
      <c r="G849" s="21">
        <v>400</v>
      </c>
      <c r="H849" s="43"/>
      <c r="I849" s="213"/>
      <c r="J849" s="43"/>
      <c r="K849" s="43"/>
      <c r="L849" s="213"/>
      <c r="M849" s="43"/>
      <c r="N849" s="43"/>
      <c r="O849" s="213"/>
      <c r="P849" s="43"/>
    </row>
    <row r="850" spans="2:16" ht="80.25" hidden="1" customHeight="1" x14ac:dyDescent="0.25">
      <c r="B850" s="156" t="s">
        <v>2291</v>
      </c>
      <c r="C850" s="19">
        <v>807</v>
      </c>
      <c r="D850" s="24" t="s">
        <v>101</v>
      </c>
      <c r="E850" s="24" t="s">
        <v>14</v>
      </c>
      <c r="F850" s="89" t="s">
        <v>2123</v>
      </c>
      <c r="G850" s="21">
        <v>600</v>
      </c>
      <c r="H850" s="43"/>
      <c r="I850" s="213"/>
      <c r="J850" s="43"/>
      <c r="K850" s="43"/>
      <c r="L850" s="213"/>
      <c r="M850" s="43"/>
      <c r="N850" s="43"/>
      <c r="O850" s="213"/>
      <c r="P850" s="43"/>
    </row>
    <row r="851" spans="2:16" ht="71.25" hidden="1" customHeight="1" x14ac:dyDescent="0.25">
      <c r="B851" s="156" t="s">
        <v>153</v>
      </c>
      <c r="C851" s="19">
        <v>807</v>
      </c>
      <c r="D851" s="24" t="s">
        <v>101</v>
      </c>
      <c r="E851" s="24" t="s">
        <v>14</v>
      </c>
      <c r="F851" s="89" t="s">
        <v>857</v>
      </c>
      <c r="G851" s="21">
        <v>500</v>
      </c>
      <c r="H851" s="43"/>
      <c r="I851" s="213"/>
      <c r="J851" s="43"/>
      <c r="K851" s="43"/>
      <c r="L851" s="213"/>
      <c r="M851" s="43"/>
      <c r="N851" s="43"/>
      <c r="O851" s="213"/>
      <c r="P851" s="43"/>
    </row>
    <row r="852" spans="2:16" ht="15.75" hidden="1" x14ac:dyDescent="0.25">
      <c r="B852" s="156" t="s">
        <v>858</v>
      </c>
      <c r="C852" s="19">
        <v>807</v>
      </c>
      <c r="D852" s="24" t="s">
        <v>101</v>
      </c>
      <c r="E852" s="24" t="s">
        <v>14</v>
      </c>
      <c r="F852" s="89" t="s">
        <v>836</v>
      </c>
      <c r="G852" s="21"/>
      <c r="H852" s="43"/>
      <c r="I852" s="213"/>
      <c r="J852" s="43"/>
      <c r="K852" s="43"/>
      <c r="L852" s="213"/>
      <c r="M852" s="43"/>
      <c r="N852" s="43"/>
      <c r="O852" s="213"/>
      <c r="P852" s="43"/>
    </row>
    <row r="853" spans="2:16" ht="85.5" hidden="1" customHeight="1" x14ac:dyDescent="0.25">
      <c r="B853" s="156" t="s">
        <v>2292</v>
      </c>
      <c r="C853" s="19">
        <v>807</v>
      </c>
      <c r="D853" s="24" t="s">
        <v>101</v>
      </c>
      <c r="E853" s="24" t="s">
        <v>14</v>
      </c>
      <c r="F853" s="89" t="s">
        <v>838</v>
      </c>
      <c r="G853" s="21"/>
      <c r="H853" s="43"/>
      <c r="I853" s="213"/>
      <c r="J853" s="43"/>
      <c r="K853" s="43"/>
      <c r="L853" s="213"/>
      <c r="M853" s="43"/>
      <c r="N853" s="43"/>
      <c r="O853" s="213"/>
      <c r="P853" s="43"/>
    </row>
    <row r="854" spans="2:16" ht="85.5" hidden="1" customHeight="1" x14ac:dyDescent="0.25">
      <c r="B854" s="156" t="s">
        <v>512</v>
      </c>
      <c r="C854" s="19">
        <v>807</v>
      </c>
      <c r="D854" s="24" t="s">
        <v>101</v>
      </c>
      <c r="E854" s="24" t="s">
        <v>14</v>
      </c>
      <c r="F854" s="89" t="s">
        <v>839</v>
      </c>
      <c r="G854" s="21">
        <v>400</v>
      </c>
      <c r="H854" s="43"/>
      <c r="I854" s="213"/>
      <c r="J854" s="43"/>
      <c r="K854" s="43"/>
      <c r="L854" s="213"/>
      <c r="M854" s="43"/>
      <c r="N854" s="43"/>
      <c r="O854" s="213"/>
      <c r="P854" s="43"/>
    </row>
    <row r="855" spans="2:16" ht="24.75" hidden="1" customHeight="1" x14ac:dyDescent="0.25">
      <c r="B855" s="158" t="s">
        <v>859</v>
      </c>
      <c r="C855" s="19">
        <v>807</v>
      </c>
      <c r="D855" s="17" t="s">
        <v>101</v>
      </c>
      <c r="E855" s="17" t="s">
        <v>59</v>
      </c>
      <c r="F855" s="104"/>
      <c r="G855" s="19"/>
      <c r="H855" s="44"/>
      <c r="I855" s="216"/>
      <c r="J855" s="44"/>
      <c r="K855" s="44"/>
      <c r="L855" s="216"/>
      <c r="M855" s="44"/>
      <c r="N855" s="44"/>
      <c r="O855" s="216"/>
      <c r="P855" s="44"/>
    </row>
    <row r="856" spans="2:16" ht="42.75" hidden="1" customHeight="1" x14ac:dyDescent="0.25">
      <c r="B856" s="156" t="s">
        <v>850</v>
      </c>
      <c r="C856" s="19">
        <v>807</v>
      </c>
      <c r="D856" s="24" t="s">
        <v>101</v>
      </c>
      <c r="E856" s="24" t="s">
        <v>59</v>
      </c>
      <c r="F856" s="84">
        <v>3</v>
      </c>
      <c r="G856" s="21"/>
      <c r="H856" s="43"/>
      <c r="I856" s="213"/>
      <c r="J856" s="43"/>
      <c r="K856" s="43"/>
      <c r="L856" s="213"/>
      <c r="M856" s="43"/>
      <c r="N856" s="43"/>
      <c r="O856" s="213"/>
      <c r="P856" s="43"/>
    </row>
    <row r="857" spans="2:16" ht="36" hidden="1" customHeight="1" x14ac:dyDescent="0.25">
      <c r="B857" s="156" t="s">
        <v>851</v>
      </c>
      <c r="C857" s="19">
        <v>807</v>
      </c>
      <c r="D857" s="24" t="s">
        <v>101</v>
      </c>
      <c r="E857" s="24" t="s">
        <v>59</v>
      </c>
      <c r="F857" s="85" t="s">
        <v>842</v>
      </c>
      <c r="G857" s="21"/>
      <c r="H857" s="43"/>
      <c r="I857" s="213"/>
      <c r="J857" s="43"/>
      <c r="K857" s="43"/>
      <c r="L857" s="213"/>
      <c r="M857" s="43"/>
      <c r="N857" s="43"/>
      <c r="O857" s="213"/>
      <c r="P857" s="43"/>
    </row>
    <row r="858" spans="2:16" ht="42" hidden="1" customHeight="1" x14ac:dyDescent="0.25">
      <c r="B858" s="156" t="s">
        <v>852</v>
      </c>
      <c r="C858" s="19">
        <v>807</v>
      </c>
      <c r="D858" s="24" t="s">
        <v>101</v>
      </c>
      <c r="E858" s="24" t="s">
        <v>59</v>
      </c>
      <c r="F858" s="85" t="s">
        <v>843</v>
      </c>
      <c r="G858" s="21"/>
      <c r="H858" s="43"/>
      <c r="I858" s="213"/>
      <c r="J858" s="43"/>
      <c r="K858" s="43"/>
      <c r="L858" s="213"/>
      <c r="M858" s="43"/>
      <c r="N858" s="43"/>
      <c r="O858" s="213"/>
      <c r="P858" s="43"/>
    </row>
    <row r="859" spans="2:16" ht="67.5" hidden="1" customHeight="1" x14ac:dyDescent="0.25">
      <c r="B859" s="156" t="s">
        <v>766</v>
      </c>
      <c r="C859" s="19">
        <v>807</v>
      </c>
      <c r="D859" s="24" t="s">
        <v>101</v>
      </c>
      <c r="E859" s="24" t="s">
        <v>59</v>
      </c>
      <c r="F859" s="85" t="s">
        <v>854</v>
      </c>
      <c r="G859" s="21">
        <v>600</v>
      </c>
      <c r="H859" s="43"/>
      <c r="I859" s="213"/>
      <c r="J859" s="43"/>
      <c r="K859" s="43"/>
      <c r="L859" s="213"/>
      <c r="M859" s="43"/>
      <c r="N859" s="43"/>
      <c r="O859" s="213"/>
      <c r="P859" s="43"/>
    </row>
    <row r="860" spans="2:16" ht="15.75" hidden="1" x14ac:dyDescent="0.25">
      <c r="B860" s="158" t="s">
        <v>840</v>
      </c>
      <c r="C860" s="19">
        <v>807</v>
      </c>
      <c r="D860" s="17" t="s">
        <v>101</v>
      </c>
      <c r="E860" s="17" t="s">
        <v>101</v>
      </c>
      <c r="F860" s="88"/>
      <c r="G860" s="21"/>
      <c r="H860" s="43"/>
      <c r="I860" s="213"/>
      <c r="J860" s="43"/>
      <c r="K860" s="43"/>
      <c r="L860" s="213"/>
      <c r="M860" s="43"/>
      <c r="N860" s="43"/>
      <c r="O860" s="213"/>
      <c r="P860" s="43"/>
    </row>
    <row r="861" spans="2:16" ht="44.25" hidden="1" customHeight="1" x14ac:dyDescent="0.25">
      <c r="B861" s="156" t="s">
        <v>850</v>
      </c>
      <c r="C861" s="19">
        <v>807</v>
      </c>
      <c r="D861" s="24" t="s">
        <v>101</v>
      </c>
      <c r="E861" s="24" t="s">
        <v>101</v>
      </c>
      <c r="F861" s="84">
        <v>3</v>
      </c>
      <c r="G861" s="21"/>
      <c r="H861" s="43"/>
      <c r="I861" s="213"/>
      <c r="J861" s="43"/>
      <c r="K861" s="43"/>
      <c r="L861" s="213"/>
      <c r="M861" s="43"/>
      <c r="N861" s="43"/>
      <c r="O861" s="213"/>
      <c r="P861" s="43"/>
    </row>
    <row r="862" spans="2:16" ht="33" hidden="1" customHeight="1" x14ac:dyDescent="0.25">
      <c r="B862" s="156" t="s">
        <v>851</v>
      </c>
      <c r="C862" s="19">
        <v>807</v>
      </c>
      <c r="D862" s="24" t="s">
        <v>101</v>
      </c>
      <c r="E862" s="24" t="s">
        <v>101</v>
      </c>
      <c r="F862" s="85" t="s">
        <v>860</v>
      </c>
      <c r="G862" s="21"/>
      <c r="H862" s="43"/>
      <c r="I862" s="213"/>
      <c r="J862" s="43"/>
      <c r="K862" s="43"/>
      <c r="L862" s="213"/>
      <c r="M862" s="43"/>
      <c r="N862" s="43"/>
      <c r="O862" s="213"/>
      <c r="P862" s="43"/>
    </row>
    <row r="863" spans="2:16" ht="45" hidden="1" customHeight="1" x14ac:dyDescent="0.25">
      <c r="B863" s="156" t="s">
        <v>852</v>
      </c>
      <c r="C863" s="19">
        <v>807</v>
      </c>
      <c r="D863" s="24" t="s">
        <v>101</v>
      </c>
      <c r="E863" s="24" t="s">
        <v>101</v>
      </c>
      <c r="F863" s="89" t="s">
        <v>843</v>
      </c>
      <c r="G863" s="21"/>
      <c r="H863" s="43"/>
      <c r="I863" s="213"/>
      <c r="J863" s="43"/>
      <c r="K863" s="43"/>
      <c r="L863" s="213"/>
      <c r="M863" s="43"/>
      <c r="N863" s="43"/>
      <c r="O863" s="213"/>
      <c r="P863" s="43"/>
    </row>
    <row r="864" spans="2:16" ht="85.5" hidden="1" customHeight="1" x14ac:dyDescent="0.25">
      <c r="B864" s="156" t="s">
        <v>512</v>
      </c>
      <c r="C864" s="19">
        <v>807</v>
      </c>
      <c r="D864" s="24" t="s">
        <v>101</v>
      </c>
      <c r="E864" s="24" t="s">
        <v>101</v>
      </c>
      <c r="F864" s="89" t="s">
        <v>845</v>
      </c>
      <c r="G864" s="21">
        <v>400</v>
      </c>
      <c r="H864" s="43"/>
      <c r="I864" s="213"/>
      <c r="J864" s="43"/>
      <c r="K864" s="43"/>
      <c r="L864" s="213"/>
      <c r="M864" s="43"/>
      <c r="N864" s="43"/>
      <c r="O864" s="213"/>
      <c r="P864" s="43"/>
    </row>
    <row r="865" spans="2:16" ht="60.75" hidden="1" customHeight="1" x14ac:dyDescent="0.25">
      <c r="B865" s="156" t="s">
        <v>861</v>
      </c>
      <c r="C865" s="19">
        <v>807</v>
      </c>
      <c r="D865" s="24" t="s">
        <v>101</v>
      </c>
      <c r="E865" s="24" t="s">
        <v>101</v>
      </c>
      <c r="F865" s="89" t="s">
        <v>827</v>
      </c>
      <c r="G865" s="21"/>
      <c r="H865" s="43"/>
      <c r="I865" s="213"/>
      <c r="J865" s="43"/>
      <c r="K865" s="43"/>
      <c r="L865" s="213"/>
      <c r="M865" s="43"/>
      <c r="N865" s="43"/>
      <c r="O865" s="213"/>
      <c r="P865" s="43"/>
    </row>
    <row r="866" spans="2:16" ht="30" hidden="1" x14ac:dyDescent="0.25">
      <c r="B866" s="156" t="s">
        <v>856</v>
      </c>
      <c r="C866" s="19">
        <v>807</v>
      </c>
      <c r="D866" s="24" t="s">
        <v>101</v>
      </c>
      <c r="E866" s="24" t="s">
        <v>101</v>
      </c>
      <c r="F866" s="89" t="s">
        <v>829</v>
      </c>
      <c r="G866" s="21"/>
      <c r="H866" s="43"/>
      <c r="I866" s="213"/>
      <c r="J866" s="43"/>
      <c r="K866" s="43"/>
      <c r="L866" s="213"/>
      <c r="M866" s="43"/>
      <c r="N866" s="43"/>
      <c r="O866" s="213"/>
      <c r="P866" s="43"/>
    </row>
    <row r="867" spans="2:16" ht="60" hidden="1" x14ac:dyDescent="0.25">
      <c r="B867" s="156" t="s">
        <v>766</v>
      </c>
      <c r="C867" s="19">
        <v>807</v>
      </c>
      <c r="D867" s="24" t="s">
        <v>101</v>
      </c>
      <c r="E867" s="24" t="s">
        <v>101</v>
      </c>
      <c r="F867" s="89" t="s">
        <v>833</v>
      </c>
      <c r="G867" s="21">
        <v>600</v>
      </c>
      <c r="H867" s="43"/>
      <c r="I867" s="213"/>
      <c r="J867" s="43"/>
      <c r="K867" s="43"/>
      <c r="L867" s="213"/>
      <c r="M867" s="43"/>
      <c r="N867" s="43"/>
      <c r="O867" s="213"/>
      <c r="P867" s="43"/>
    </row>
    <row r="868" spans="2:16" ht="15.75" x14ac:dyDescent="0.25">
      <c r="B868" s="158" t="s">
        <v>208</v>
      </c>
      <c r="C868" s="19">
        <v>807</v>
      </c>
      <c r="D868" s="17" t="s">
        <v>130</v>
      </c>
      <c r="E868" s="16"/>
      <c r="F868" s="106"/>
      <c r="G868" s="19"/>
      <c r="H868" s="15">
        <f t="shared" ref="H868:P868" si="435">H869+H889+H896</f>
        <v>523834</v>
      </c>
      <c r="I868" s="221">
        <f t="shared" si="435"/>
        <v>27350</v>
      </c>
      <c r="J868" s="15">
        <f t="shared" si="435"/>
        <v>551184</v>
      </c>
      <c r="K868" s="15">
        <f t="shared" si="435"/>
        <v>622714</v>
      </c>
      <c r="L868" s="221">
        <f t="shared" si="435"/>
        <v>-147146</v>
      </c>
      <c r="M868" s="15">
        <f t="shared" si="435"/>
        <v>475568</v>
      </c>
      <c r="N868" s="15">
        <f t="shared" si="435"/>
        <v>638958</v>
      </c>
      <c r="O868" s="221">
        <f t="shared" si="435"/>
        <v>-195423</v>
      </c>
      <c r="P868" s="15">
        <f t="shared" si="435"/>
        <v>443535</v>
      </c>
    </row>
    <row r="869" spans="2:16" ht="15.75" x14ac:dyDescent="0.25">
      <c r="B869" s="158" t="s">
        <v>209</v>
      </c>
      <c r="C869" s="19">
        <v>807</v>
      </c>
      <c r="D869" s="17" t="s">
        <v>130</v>
      </c>
      <c r="E869" s="17" t="s">
        <v>27</v>
      </c>
      <c r="F869" s="106"/>
      <c r="G869" s="19"/>
      <c r="H869" s="44">
        <f t="shared" ref="H869:J870" si="436">H870</f>
        <v>134233</v>
      </c>
      <c r="I869" s="216">
        <f t="shared" si="436"/>
        <v>-5075</v>
      </c>
      <c r="J869" s="44">
        <f t="shared" si="436"/>
        <v>129158</v>
      </c>
      <c r="K869" s="44">
        <f t="shared" ref="K869:N870" si="437">K870</f>
        <v>47354</v>
      </c>
      <c r="L869" s="216">
        <f>L870</f>
        <v>-8364</v>
      </c>
      <c r="M869" s="44">
        <f>M870</f>
        <v>38990</v>
      </c>
      <c r="N869" s="44">
        <f t="shared" si="437"/>
        <v>47330</v>
      </c>
      <c r="O869" s="216">
        <f>O870</f>
        <v>-8375</v>
      </c>
      <c r="P869" s="44">
        <f>P870</f>
        <v>38955</v>
      </c>
    </row>
    <row r="870" spans="2:16" ht="63" customHeight="1" x14ac:dyDescent="0.25">
      <c r="B870" s="156" t="s">
        <v>713</v>
      </c>
      <c r="C870" s="19">
        <v>807</v>
      </c>
      <c r="D870" s="24" t="s">
        <v>130</v>
      </c>
      <c r="E870" s="24" t="s">
        <v>27</v>
      </c>
      <c r="F870" s="89" t="s">
        <v>101</v>
      </c>
      <c r="G870" s="21"/>
      <c r="H870" s="5">
        <f t="shared" si="436"/>
        <v>134233</v>
      </c>
      <c r="I870" s="220">
        <f t="shared" si="436"/>
        <v>-5075</v>
      </c>
      <c r="J870" s="5">
        <f t="shared" si="436"/>
        <v>129158</v>
      </c>
      <c r="K870" s="5">
        <f t="shared" si="437"/>
        <v>47354</v>
      </c>
      <c r="L870" s="220">
        <f>L871</f>
        <v>-8364</v>
      </c>
      <c r="M870" s="5">
        <f>M871</f>
        <v>38990</v>
      </c>
      <c r="N870" s="5">
        <f t="shared" si="437"/>
        <v>47330</v>
      </c>
      <c r="O870" s="220">
        <f>O871</f>
        <v>-8375</v>
      </c>
      <c r="P870" s="5">
        <f>P871</f>
        <v>38955</v>
      </c>
    </row>
    <row r="871" spans="2:16" ht="41.25" customHeight="1" x14ac:dyDescent="0.25">
      <c r="B871" s="156" t="s">
        <v>719</v>
      </c>
      <c r="C871" s="19">
        <v>807</v>
      </c>
      <c r="D871" s="24" t="s">
        <v>130</v>
      </c>
      <c r="E871" s="24" t="s">
        <v>27</v>
      </c>
      <c r="F871" s="89" t="s">
        <v>720</v>
      </c>
      <c r="G871" s="21"/>
      <c r="H871" s="43">
        <f t="shared" ref="H871:P871" si="438">H872+H875+H880+H886</f>
        <v>134233</v>
      </c>
      <c r="I871" s="213">
        <f t="shared" si="438"/>
        <v>-5075</v>
      </c>
      <c r="J871" s="43">
        <f t="shared" si="438"/>
        <v>129158</v>
      </c>
      <c r="K871" s="43">
        <f t="shared" si="438"/>
        <v>47354</v>
      </c>
      <c r="L871" s="213">
        <f t="shared" si="438"/>
        <v>-8364</v>
      </c>
      <c r="M871" s="43">
        <f t="shared" si="438"/>
        <v>38990</v>
      </c>
      <c r="N871" s="43">
        <f t="shared" si="438"/>
        <v>47330</v>
      </c>
      <c r="O871" s="213">
        <f t="shared" si="438"/>
        <v>-8375</v>
      </c>
      <c r="P871" s="43">
        <f t="shared" si="438"/>
        <v>38955</v>
      </c>
    </row>
    <row r="872" spans="2:16" ht="30" customHeight="1" x14ac:dyDescent="0.25">
      <c r="B872" s="156" t="s">
        <v>862</v>
      </c>
      <c r="C872" s="19">
        <v>807</v>
      </c>
      <c r="D872" s="24" t="s">
        <v>130</v>
      </c>
      <c r="E872" s="24" t="s">
        <v>27</v>
      </c>
      <c r="F872" s="89" t="s">
        <v>863</v>
      </c>
      <c r="G872" s="21"/>
      <c r="H872" s="5">
        <f>H873+H874</f>
        <v>33594</v>
      </c>
      <c r="I872" s="220">
        <f>I873+I874</f>
        <v>0</v>
      </c>
      <c r="J872" s="5">
        <f>J873+J874</f>
        <v>33594</v>
      </c>
      <c r="K872" s="5">
        <f>K873+K874</f>
        <v>0</v>
      </c>
      <c r="L872" s="220">
        <f>L873+L874</f>
        <v>0</v>
      </c>
      <c r="M872" s="5"/>
      <c r="N872" s="5"/>
      <c r="O872" s="220"/>
      <c r="P872" s="5"/>
    </row>
    <row r="873" spans="2:16" ht="105" customHeight="1" x14ac:dyDescent="0.25">
      <c r="B873" s="156" t="s">
        <v>864</v>
      </c>
      <c r="C873" s="19">
        <v>807</v>
      </c>
      <c r="D873" s="24" t="s">
        <v>130</v>
      </c>
      <c r="E873" s="24" t="s">
        <v>27</v>
      </c>
      <c r="F873" s="89" t="s">
        <v>865</v>
      </c>
      <c r="G873" s="21">
        <v>300</v>
      </c>
      <c r="H873" s="43">
        <v>106</v>
      </c>
      <c r="I873" s="213"/>
      <c r="J873" s="43">
        <f t="shared" ref="J873:J885" si="439">H873+I873</f>
        <v>106</v>
      </c>
      <c r="K873" s="43">
        <v>0</v>
      </c>
      <c r="L873" s="213"/>
      <c r="M873" s="43"/>
      <c r="N873" s="43"/>
      <c r="O873" s="213"/>
      <c r="P873" s="43"/>
    </row>
    <row r="874" spans="2:16" ht="98.25" customHeight="1" x14ac:dyDescent="0.25">
      <c r="B874" s="156" t="s">
        <v>866</v>
      </c>
      <c r="C874" s="19">
        <v>807</v>
      </c>
      <c r="D874" s="24" t="s">
        <v>130</v>
      </c>
      <c r="E874" s="24" t="s">
        <v>27</v>
      </c>
      <c r="F874" s="89" t="s">
        <v>865</v>
      </c>
      <c r="G874" s="21">
        <v>500</v>
      </c>
      <c r="H874" s="43">
        <v>33488</v>
      </c>
      <c r="I874" s="213"/>
      <c r="J874" s="43">
        <f t="shared" si="439"/>
        <v>33488</v>
      </c>
      <c r="K874" s="43">
        <v>0</v>
      </c>
      <c r="L874" s="213"/>
      <c r="M874" s="43"/>
      <c r="N874" s="43"/>
      <c r="O874" s="213"/>
      <c r="P874" s="43"/>
    </row>
    <row r="875" spans="2:16" ht="41.25" customHeight="1" x14ac:dyDescent="0.25">
      <c r="B875" s="156" t="s">
        <v>867</v>
      </c>
      <c r="C875" s="19">
        <v>807</v>
      </c>
      <c r="D875" s="24" t="s">
        <v>130</v>
      </c>
      <c r="E875" s="24" t="s">
        <v>27</v>
      </c>
      <c r="F875" s="89" t="s">
        <v>868</v>
      </c>
      <c r="G875" s="21"/>
      <c r="H875" s="5">
        <f t="shared" ref="H875:N875" si="440">H876+H878</f>
        <v>23158</v>
      </c>
      <c r="I875" s="220">
        <f>I876+I878+I877+I879</f>
        <v>-5075</v>
      </c>
      <c r="J875" s="5">
        <f>J876+J878+J877+J879</f>
        <v>18083</v>
      </c>
      <c r="K875" s="5">
        <f t="shared" si="440"/>
        <v>38069</v>
      </c>
      <c r="L875" s="220">
        <f>L876+L878+L877+L879</f>
        <v>-8364</v>
      </c>
      <c r="M875" s="5">
        <f>M876+M878+M877+M879</f>
        <v>29705</v>
      </c>
      <c r="N875" s="5">
        <f t="shared" si="440"/>
        <v>38045</v>
      </c>
      <c r="O875" s="220">
        <f>O876+O878+O877+O879</f>
        <v>-8375</v>
      </c>
      <c r="P875" s="5">
        <f>P876+P878+P877+P879</f>
        <v>29670</v>
      </c>
    </row>
    <row r="876" spans="2:16" ht="93.75" hidden="1" customHeight="1" x14ac:dyDescent="0.25">
      <c r="B876" s="156" t="s">
        <v>869</v>
      </c>
      <c r="C876" s="19">
        <v>807</v>
      </c>
      <c r="D876" s="24" t="s">
        <v>130</v>
      </c>
      <c r="E876" s="24" t="s">
        <v>27</v>
      </c>
      <c r="F876" s="89" t="s">
        <v>870</v>
      </c>
      <c r="G876" s="21">
        <v>300</v>
      </c>
      <c r="H876" s="43">
        <v>46</v>
      </c>
      <c r="I876" s="213">
        <v>-46</v>
      </c>
      <c r="J876" s="43">
        <f t="shared" si="439"/>
        <v>0</v>
      </c>
      <c r="K876" s="43">
        <v>38069</v>
      </c>
      <c r="L876" s="213">
        <v>-38069</v>
      </c>
      <c r="M876" s="43">
        <f>K876+L876</f>
        <v>0</v>
      </c>
      <c r="N876" s="43">
        <v>38045</v>
      </c>
      <c r="O876" s="213">
        <v>-38045</v>
      </c>
      <c r="P876" s="43">
        <f>N876+O876</f>
        <v>0</v>
      </c>
    </row>
    <row r="877" spans="2:16" ht="63" customHeight="1" x14ac:dyDescent="0.25">
      <c r="B877" s="156" t="s">
        <v>2270</v>
      </c>
      <c r="C877" s="19">
        <v>807</v>
      </c>
      <c r="D877" s="24" t="s">
        <v>130</v>
      </c>
      <c r="E877" s="24" t="s">
        <v>27</v>
      </c>
      <c r="F877" s="89" t="s">
        <v>870</v>
      </c>
      <c r="G877" s="21">
        <v>300</v>
      </c>
      <c r="H877" s="43"/>
      <c r="I877" s="213">
        <v>10575</v>
      </c>
      <c r="J877" s="43">
        <f>H877+I877</f>
        <v>10575</v>
      </c>
      <c r="K877" s="43"/>
      <c r="L877" s="213">
        <v>17367</v>
      </c>
      <c r="M877" s="43">
        <f>K877+L877</f>
        <v>17367</v>
      </c>
      <c r="N877" s="43"/>
      <c r="O877" s="213">
        <v>17340</v>
      </c>
      <c r="P877" s="43">
        <f>N877+O877</f>
        <v>17340</v>
      </c>
    </row>
    <row r="878" spans="2:16" ht="60" hidden="1" x14ac:dyDescent="0.25">
      <c r="B878" s="156" t="s">
        <v>2271</v>
      </c>
      <c r="C878" s="19">
        <v>807</v>
      </c>
      <c r="D878" s="24" t="s">
        <v>130</v>
      </c>
      <c r="E878" s="24" t="s">
        <v>27</v>
      </c>
      <c r="F878" s="89" t="s">
        <v>870</v>
      </c>
      <c r="G878" s="21">
        <v>500</v>
      </c>
      <c r="H878" s="43">
        <v>23112</v>
      </c>
      <c r="I878" s="213">
        <v>-23112</v>
      </c>
      <c r="J878" s="43">
        <f t="shared" si="439"/>
        <v>0</v>
      </c>
      <c r="K878" s="43">
        <v>0</v>
      </c>
      <c r="L878" s="213"/>
      <c r="M878" s="43">
        <f>K878+L878</f>
        <v>0</v>
      </c>
      <c r="N878" s="43">
        <v>0</v>
      </c>
      <c r="O878" s="213"/>
      <c r="P878" s="43">
        <f>N878+O878</f>
        <v>0</v>
      </c>
    </row>
    <row r="879" spans="2:16" ht="86.25" customHeight="1" x14ac:dyDescent="0.25">
      <c r="B879" s="156" t="s">
        <v>2339</v>
      </c>
      <c r="C879" s="19">
        <v>807</v>
      </c>
      <c r="D879" s="24" t="s">
        <v>130</v>
      </c>
      <c r="E879" s="24" t="s">
        <v>27</v>
      </c>
      <c r="F879" s="89" t="s">
        <v>2262</v>
      </c>
      <c r="G879" s="21">
        <v>300</v>
      </c>
      <c r="H879" s="43"/>
      <c r="I879" s="213">
        <v>7508</v>
      </c>
      <c r="J879" s="43">
        <f t="shared" si="439"/>
        <v>7508</v>
      </c>
      <c r="K879" s="43"/>
      <c r="L879" s="213">
        <v>12338</v>
      </c>
      <c r="M879" s="43">
        <f>K879+L879</f>
        <v>12338</v>
      </c>
      <c r="N879" s="43"/>
      <c r="O879" s="213">
        <v>12330</v>
      </c>
      <c r="P879" s="43">
        <f>N879+O879</f>
        <v>12330</v>
      </c>
    </row>
    <row r="880" spans="2:16" ht="24" customHeight="1" x14ac:dyDescent="0.25">
      <c r="B880" s="156" t="s">
        <v>871</v>
      </c>
      <c r="C880" s="19">
        <v>807</v>
      </c>
      <c r="D880" s="24" t="s">
        <v>130</v>
      </c>
      <c r="E880" s="24" t="s">
        <v>27</v>
      </c>
      <c r="F880" s="89" t="s">
        <v>872</v>
      </c>
      <c r="G880" s="21"/>
      <c r="H880" s="43">
        <f t="shared" ref="H880:N880" si="441">H883+H884+H881+H882</f>
        <v>75512</v>
      </c>
      <c r="I880" s="213">
        <f>I883+I884+I881+I882+I885</f>
        <v>0</v>
      </c>
      <c r="J880" s="43">
        <f>J883+J884+J881+J882+J885</f>
        <v>75512</v>
      </c>
      <c r="K880" s="43">
        <f t="shared" si="441"/>
        <v>9285</v>
      </c>
      <c r="L880" s="213">
        <f>L883+L884+L881+L882+L885</f>
        <v>0</v>
      </c>
      <c r="M880" s="43">
        <f>M883+M884+M881+M882+M885</f>
        <v>9285</v>
      </c>
      <c r="N880" s="43">
        <f t="shared" si="441"/>
        <v>9285</v>
      </c>
      <c r="O880" s="213">
        <f>O883+O884+O881+O882+O885</f>
        <v>0</v>
      </c>
      <c r="P880" s="43">
        <f>P883+P884+P881+P882+P885</f>
        <v>9285</v>
      </c>
    </row>
    <row r="881" spans="2:16" ht="38.25" customHeight="1" x14ac:dyDescent="0.25">
      <c r="B881" s="156" t="s">
        <v>873</v>
      </c>
      <c r="C881" s="19">
        <v>807</v>
      </c>
      <c r="D881" s="24" t="s">
        <v>130</v>
      </c>
      <c r="E881" s="24" t="s">
        <v>27</v>
      </c>
      <c r="F881" s="89" t="s">
        <v>874</v>
      </c>
      <c r="G881" s="21">
        <v>300</v>
      </c>
      <c r="H881" s="43">
        <v>300</v>
      </c>
      <c r="I881" s="213"/>
      <c r="J881" s="43">
        <f t="shared" si="439"/>
        <v>300</v>
      </c>
      <c r="K881" s="43">
        <v>300</v>
      </c>
      <c r="L881" s="213"/>
      <c r="M881" s="43">
        <f>K881+L881</f>
        <v>300</v>
      </c>
      <c r="N881" s="43">
        <v>300</v>
      </c>
      <c r="O881" s="213"/>
      <c r="P881" s="43">
        <f>N881+O881</f>
        <v>300</v>
      </c>
    </row>
    <row r="882" spans="2:16" ht="42" hidden="1" customHeight="1" x14ac:dyDescent="0.25">
      <c r="B882" s="156" t="s">
        <v>875</v>
      </c>
      <c r="C882" s="19">
        <v>807</v>
      </c>
      <c r="D882" s="24" t="s">
        <v>130</v>
      </c>
      <c r="E882" s="24" t="s">
        <v>27</v>
      </c>
      <c r="F882" s="89" t="s">
        <v>876</v>
      </c>
      <c r="G882" s="21">
        <v>500</v>
      </c>
      <c r="H882" s="43"/>
      <c r="I882" s="213"/>
      <c r="J882" s="43">
        <f t="shared" si="439"/>
        <v>0</v>
      </c>
      <c r="K882" s="43"/>
      <c r="L882" s="213"/>
      <c r="M882" s="43">
        <f>K882+L882</f>
        <v>0</v>
      </c>
      <c r="N882" s="43"/>
      <c r="O882" s="213"/>
      <c r="P882" s="43">
        <f>N882+O882</f>
        <v>0</v>
      </c>
    </row>
    <row r="883" spans="2:16" ht="57.75" hidden="1" customHeight="1" x14ac:dyDescent="0.25">
      <c r="B883" s="156" t="s">
        <v>877</v>
      </c>
      <c r="C883" s="19">
        <v>807</v>
      </c>
      <c r="D883" s="24" t="s">
        <v>130</v>
      </c>
      <c r="E883" s="24" t="s">
        <v>27</v>
      </c>
      <c r="F883" s="89" t="s">
        <v>878</v>
      </c>
      <c r="G883" s="21">
        <v>300</v>
      </c>
      <c r="H883" s="43"/>
      <c r="I883" s="213"/>
      <c r="J883" s="43">
        <f t="shared" si="439"/>
        <v>0</v>
      </c>
      <c r="K883" s="43"/>
      <c r="L883" s="213"/>
      <c r="M883" s="43">
        <f>K883+L883</f>
        <v>0</v>
      </c>
      <c r="N883" s="43"/>
      <c r="O883" s="213"/>
      <c r="P883" s="43">
        <f>N883+O883</f>
        <v>0</v>
      </c>
    </row>
    <row r="884" spans="2:16" ht="57" hidden="1" customHeight="1" x14ac:dyDescent="0.25">
      <c r="B884" s="156" t="s">
        <v>879</v>
      </c>
      <c r="C884" s="19">
        <v>807</v>
      </c>
      <c r="D884" s="24" t="s">
        <v>130</v>
      </c>
      <c r="E884" s="24" t="s">
        <v>27</v>
      </c>
      <c r="F884" s="89" t="s">
        <v>878</v>
      </c>
      <c r="G884" s="21">
        <v>500</v>
      </c>
      <c r="H884" s="43">
        <v>75212</v>
      </c>
      <c r="I884" s="213">
        <v>-75212</v>
      </c>
      <c r="J884" s="43">
        <f t="shared" si="439"/>
        <v>0</v>
      </c>
      <c r="K884" s="43">
        <v>8985</v>
      </c>
      <c r="L884" s="213">
        <v>-8985</v>
      </c>
      <c r="M884" s="43">
        <f>K884+L884</f>
        <v>0</v>
      </c>
      <c r="N884" s="43">
        <v>8985</v>
      </c>
      <c r="O884" s="213">
        <v>-8985</v>
      </c>
      <c r="P884" s="43">
        <f>N884+O884</f>
        <v>0</v>
      </c>
    </row>
    <row r="885" spans="2:16" ht="39.75" customHeight="1" x14ac:dyDescent="0.25">
      <c r="B885" s="156" t="s">
        <v>2264</v>
      </c>
      <c r="C885" s="19">
        <v>807</v>
      </c>
      <c r="D885" s="24" t="s">
        <v>130</v>
      </c>
      <c r="E885" s="24" t="s">
        <v>27</v>
      </c>
      <c r="F885" s="89" t="s">
        <v>2263</v>
      </c>
      <c r="G885" s="21">
        <v>500</v>
      </c>
      <c r="H885" s="43"/>
      <c r="I885" s="213">
        <v>75212</v>
      </c>
      <c r="J885" s="43">
        <f t="shared" si="439"/>
        <v>75212</v>
      </c>
      <c r="K885" s="43"/>
      <c r="L885" s="213">
        <v>8985</v>
      </c>
      <c r="M885" s="43">
        <f>K885+L885</f>
        <v>8985</v>
      </c>
      <c r="N885" s="43"/>
      <c r="O885" s="213">
        <v>8985</v>
      </c>
      <c r="P885" s="43">
        <f>N885+O885</f>
        <v>8985</v>
      </c>
    </row>
    <row r="886" spans="2:16" ht="48" customHeight="1" x14ac:dyDescent="0.25">
      <c r="B886" s="156" t="s">
        <v>880</v>
      </c>
      <c r="C886" s="19">
        <v>807</v>
      </c>
      <c r="D886" s="24" t="s">
        <v>130</v>
      </c>
      <c r="E886" s="24" t="s">
        <v>27</v>
      </c>
      <c r="F886" s="101" t="s">
        <v>881</v>
      </c>
      <c r="G886" s="21"/>
      <c r="H886" s="5">
        <f>H888</f>
        <v>1969</v>
      </c>
      <c r="I886" s="220">
        <f>I888</f>
        <v>0</v>
      </c>
      <c r="J886" s="5">
        <f>J888</f>
        <v>1969</v>
      </c>
      <c r="K886" s="5">
        <f>K888</f>
        <v>0</v>
      </c>
      <c r="L886" s="220">
        <f>L888</f>
        <v>0</v>
      </c>
      <c r="M886" s="5"/>
      <c r="N886" s="5"/>
      <c r="O886" s="220"/>
      <c r="P886" s="5"/>
    </row>
    <row r="887" spans="2:16" ht="45" hidden="1" x14ac:dyDescent="0.25">
      <c r="B887" s="156" t="s">
        <v>882</v>
      </c>
      <c r="C887" s="19">
        <v>807</v>
      </c>
      <c r="D887" s="24" t="s">
        <v>130</v>
      </c>
      <c r="E887" s="24" t="s">
        <v>27</v>
      </c>
      <c r="F887" s="101" t="s">
        <v>883</v>
      </c>
      <c r="G887" s="21">
        <v>300</v>
      </c>
      <c r="H887" s="43"/>
      <c r="I887" s="213"/>
      <c r="J887" s="43"/>
      <c r="K887" s="43"/>
      <c r="L887" s="213"/>
      <c r="M887" s="43"/>
      <c r="N887" s="43"/>
      <c r="O887" s="213"/>
      <c r="P887" s="43"/>
    </row>
    <row r="888" spans="2:16" ht="47.25" customHeight="1" x14ac:dyDescent="0.25">
      <c r="B888" s="156" t="s">
        <v>884</v>
      </c>
      <c r="C888" s="19">
        <v>807</v>
      </c>
      <c r="D888" s="24" t="s">
        <v>130</v>
      </c>
      <c r="E888" s="24" t="s">
        <v>27</v>
      </c>
      <c r="F888" s="101" t="s">
        <v>883</v>
      </c>
      <c r="G888" s="21">
        <v>500</v>
      </c>
      <c r="H888" s="43">
        <v>1969</v>
      </c>
      <c r="I888" s="213"/>
      <c r="J888" s="43">
        <f>H888+I888</f>
        <v>1969</v>
      </c>
      <c r="K888" s="43">
        <v>0</v>
      </c>
      <c r="L888" s="213"/>
      <c r="M888" s="43"/>
      <c r="N888" s="43"/>
      <c r="O888" s="213"/>
      <c r="P888" s="43"/>
    </row>
    <row r="889" spans="2:16" ht="19.5" customHeight="1" x14ac:dyDescent="0.25">
      <c r="B889" s="158" t="s">
        <v>885</v>
      </c>
      <c r="C889" s="19">
        <v>807</v>
      </c>
      <c r="D889" s="17" t="s">
        <v>130</v>
      </c>
      <c r="E889" s="17" t="s">
        <v>63</v>
      </c>
      <c r="F889" s="105"/>
      <c r="G889" s="19"/>
      <c r="H889" s="8">
        <f>H890</f>
        <v>310365</v>
      </c>
      <c r="I889" s="211">
        <f t="shared" ref="I889:J891" si="442">I890</f>
        <v>32425</v>
      </c>
      <c r="J889" s="8">
        <f t="shared" si="442"/>
        <v>342790</v>
      </c>
      <c r="K889" s="8">
        <f t="shared" ref="K889:N891" si="443">K890</f>
        <v>325360</v>
      </c>
      <c r="L889" s="211">
        <f t="shared" ref="L889:M891" si="444">L890</f>
        <v>30212</v>
      </c>
      <c r="M889" s="8">
        <f t="shared" si="444"/>
        <v>355572</v>
      </c>
      <c r="N889" s="8">
        <f t="shared" si="443"/>
        <v>341628</v>
      </c>
      <c r="O889" s="211">
        <f t="shared" ref="O889:P891" si="445">O890</f>
        <v>-4648</v>
      </c>
      <c r="P889" s="8">
        <f t="shared" si="445"/>
        <v>336980</v>
      </c>
    </row>
    <row r="890" spans="2:16" ht="52.5" customHeight="1" x14ac:dyDescent="0.25">
      <c r="B890" s="156" t="s">
        <v>713</v>
      </c>
      <c r="C890" s="19">
        <v>807</v>
      </c>
      <c r="D890" s="24" t="s">
        <v>130</v>
      </c>
      <c r="E890" s="24" t="s">
        <v>63</v>
      </c>
      <c r="F890" s="101" t="s">
        <v>101</v>
      </c>
      <c r="G890" s="21"/>
      <c r="H890" s="9">
        <f>H891</f>
        <v>310365</v>
      </c>
      <c r="I890" s="217">
        <f t="shared" si="442"/>
        <v>32425</v>
      </c>
      <c r="J890" s="9">
        <f t="shared" si="442"/>
        <v>342790</v>
      </c>
      <c r="K890" s="9">
        <f t="shared" si="443"/>
        <v>325360</v>
      </c>
      <c r="L890" s="217">
        <f t="shared" si="444"/>
        <v>30212</v>
      </c>
      <c r="M890" s="9">
        <f t="shared" si="444"/>
        <v>355572</v>
      </c>
      <c r="N890" s="9">
        <f t="shared" si="443"/>
        <v>341628</v>
      </c>
      <c r="O890" s="217">
        <f t="shared" si="445"/>
        <v>-4648</v>
      </c>
      <c r="P890" s="9">
        <f t="shared" si="445"/>
        <v>336980</v>
      </c>
    </row>
    <row r="891" spans="2:16" ht="36" customHeight="1" x14ac:dyDescent="0.25">
      <c r="B891" s="156" t="s">
        <v>719</v>
      </c>
      <c r="C891" s="19">
        <v>807</v>
      </c>
      <c r="D891" s="24" t="s">
        <v>130</v>
      </c>
      <c r="E891" s="24" t="s">
        <v>63</v>
      </c>
      <c r="F891" s="101" t="s">
        <v>720</v>
      </c>
      <c r="G891" s="21"/>
      <c r="H891" s="9">
        <f>H892</f>
        <v>310365</v>
      </c>
      <c r="I891" s="217">
        <f t="shared" si="442"/>
        <v>32425</v>
      </c>
      <c r="J891" s="9">
        <f t="shared" si="442"/>
        <v>342790</v>
      </c>
      <c r="K891" s="9">
        <f t="shared" si="443"/>
        <v>325360</v>
      </c>
      <c r="L891" s="217">
        <f t="shared" si="444"/>
        <v>30212</v>
      </c>
      <c r="M891" s="9">
        <f t="shared" si="444"/>
        <v>355572</v>
      </c>
      <c r="N891" s="9">
        <f t="shared" si="443"/>
        <v>341628</v>
      </c>
      <c r="O891" s="217">
        <f t="shared" si="445"/>
        <v>-4648</v>
      </c>
      <c r="P891" s="9">
        <f t="shared" si="445"/>
        <v>336980</v>
      </c>
    </row>
    <row r="892" spans="2:16" ht="39" customHeight="1" x14ac:dyDescent="0.25">
      <c r="B892" s="156" t="s">
        <v>886</v>
      </c>
      <c r="C892" s="19">
        <v>807</v>
      </c>
      <c r="D892" s="24" t="s">
        <v>130</v>
      </c>
      <c r="E892" s="24" t="s">
        <v>63</v>
      </c>
      <c r="F892" s="89" t="s">
        <v>887</v>
      </c>
      <c r="G892" s="19"/>
      <c r="H892" s="5">
        <f t="shared" ref="H892:P892" si="446">H893+H895+H894</f>
        <v>310365</v>
      </c>
      <c r="I892" s="220">
        <f t="shared" si="446"/>
        <v>32425</v>
      </c>
      <c r="J892" s="5">
        <f t="shared" si="446"/>
        <v>342790</v>
      </c>
      <c r="K892" s="5">
        <f t="shared" si="446"/>
        <v>325360</v>
      </c>
      <c r="L892" s="220">
        <f t="shared" si="446"/>
        <v>30212</v>
      </c>
      <c r="M892" s="5">
        <f t="shared" si="446"/>
        <v>355572</v>
      </c>
      <c r="N892" s="5">
        <f t="shared" si="446"/>
        <v>341628</v>
      </c>
      <c r="O892" s="220">
        <f t="shared" si="446"/>
        <v>-4648</v>
      </c>
      <c r="P892" s="5">
        <f t="shared" si="446"/>
        <v>336980</v>
      </c>
    </row>
    <row r="893" spans="2:16" ht="64.5" customHeight="1" x14ac:dyDescent="0.25">
      <c r="B893" s="156" t="s">
        <v>888</v>
      </c>
      <c r="C893" s="19">
        <v>807</v>
      </c>
      <c r="D893" s="24" t="s">
        <v>130</v>
      </c>
      <c r="E893" s="24" t="s">
        <v>63</v>
      </c>
      <c r="F893" s="89" t="s">
        <v>889</v>
      </c>
      <c r="G893" s="21">
        <v>500</v>
      </c>
      <c r="H893" s="43">
        <v>278787</v>
      </c>
      <c r="I893" s="213">
        <v>32425</v>
      </c>
      <c r="J893" s="43">
        <f>H893+I893</f>
        <v>311212</v>
      </c>
      <c r="K893" s="43">
        <v>292448</v>
      </c>
      <c r="L893" s="213">
        <v>30212</v>
      </c>
      <c r="M893" s="43">
        <f>K893+L893</f>
        <v>322660</v>
      </c>
      <c r="N893" s="43">
        <v>307400</v>
      </c>
      <c r="O893" s="213">
        <v>-4648</v>
      </c>
      <c r="P893" s="43">
        <f>N893+O893</f>
        <v>302752</v>
      </c>
    </row>
    <row r="894" spans="2:16" ht="66" hidden="1" customHeight="1" x14ac:dyDescent="0.25">
      <c r="B894" s="256" t="s">
        <v>79</v>
      </c>
      <c r="C894" s="19">
        <v>807</v>
      </c>
      <c r="D894" s="24" t="s">
        <v>130</v>
      </c>
      <c r="E894" s="24" t="s">
        <v>63</v>
      </c>
      <c r="F894" s="89" t="s">
        <v>890</v>
      </c>
      <c r="G894" s="21">
        <v>500</v>
      </c>
      <c r="H894" s="43"/>
      <c r="I894" s="213"/>
      <c r="J894" s="43">
        <f>H894+I894</f>
        <v>0</v>
      </c>
      <c r="K894" s="43"/>
      <c r="L894" s="213"/>
      <c r="M894" s="43">
        <f>K894+L894</f>
        <v>0</v>
      </c>
      <c r="N894" s="43"/>
      <c r="O894" s="213"/>
      <c r="P894" s="43">
        <f>N894+O894</f>
        <v>0</v>
      </c>
    </row>
    <row r="895" spans="2:16" ht="63" customHeight="1" x14ac:dyDescent="0.25">
      <c r="B895" s="156" t="s">
        <v>891</v>
      </c>
      <c r="C895" s="19">
        <v>807</v>
      </c>
      <c r="D895" s="24" t="s">
        <v>130</v>
      </c>
      <c r="E895" s="24" t="s">
        <v>63</v>
      </c>
      <c r="F895" s="89" t="s">
        <v>892</v>
      </c>
      <c r="G895" s="21">
        <v>500</v>
      </c>
      <c r="H895" s="43">
        <v>31578</v>
      </c>
      <c r="I895" s="213"/>
      <c r="J895" s="43">
        <f>H895+I895</f>
        <v>31578</v>
      </c>
      <c r="K895" s="43">
        <v>32912</v>
      </c>
      <c r="L895" s="213"/>
      <c r="M895" s="43">
        <f>K895+L895</f>
        <v>32912</v>
      </c>
      <c r="N895" s="43">
        <v>34228</v>
      </c>
      <c r="O895" s="213"/>
      <c r="P895" s="43">
        <f>N895+O895</f>
        <v>34228</v>
      </c>
    </row>
    <row r="896" spans="2:16" ht="19.5" customHeight="1" x14ac:dyDescent="0.25">
      <c r="B896" s="158" t="s">
        <v>211</v>
      </c>
      <c r="C896" s="19">
        <v>807</v>
      </c>
      <c r="D896" s="17" t="s">
        <v>130</v>
      </c>
      <c r="E896" s="17" t="s">
        <v>212</v>
      </c>
      <c r="F896" s="104"/>
      <c r="G896" s="19"/>
      <c r="H896" s="4">
        <f>H897</f>
        <v>79236</v>
      </c>
      <c r="I896" s="219">
        <f t="shared" ref="I896:J898" si="447">I897</f>
        <v>0</v>
      </c>
      <c r="J896" s="4">
        <f t="shared" si="447"/>
        <v>79236</v>
      </c>
      <c r="K896" s="4">
        <f t="shared" ref="K896:N899" si="448">K897</f>
        <v>250000</v>
      </c>
      <c r="L896" s="219">
        <f t="shared" ref="L896:M898" si="449">L897</f>
        <v>-168994</v>
      </c>
      <c r="M896" s="4">
        <f t="shared" si="449"/>
        <v>81006</v>
      </c>
      <c r="N896" s="4">
        <f t="shared" si="448"/>
        <v>250000</v>
      </c>
      <c r="O896" s="219">
        <f t="shared" ref="O896:P898" si="450">O897</f>
        <v>-182400</v>
      </c>
      <c r="P896" s="4">
        <f t="shared" si="450"/>
        <v>67600</v>
      </c>
    </row>
    <row r="897" spans="2:16" ht="41.25" customHeight="1" x14ac:dyDescent="0.25">
      <c r="B897" s="156" t="s">
        <v>213</v>
      </c>
      <c r="C897" s="19">
        <v>807</v>
      </c>
      <c r="D897" s="24" t="s">
        <v>130</v>
      </c>
      <c r="E897" s="24" t="s">
        <v>212</v>
      </c>
      <c r="F897" s="89" t="s">
        <v>63</v>
      </c>
      <c r="G897" s="19"/>
      <c r="H897" s="5">
        <f>H898</f>
        <v>79236</v>
      </c>
      <c r="I897" s="220">
        <f t="shared" si="447"/>
        <v>0</v>
      </c>
      <c r="J897" s="5">
        <f t="shared" si="447"/>
        <v>79236</v>
      </c>
      <c r="K897" s="5">
        <f t="shared" si="448"/>
        <v>250000</v>
      </c>
      <c r="L897" s="220">
        <f t="shared" si="449"/>
        <v>-168994</v>
      </c>
      <c r="M897" s="5">
        <f t="shared" si="449"/>
        <v>81006</v>
      </c>
      <c r="N897" s="5">
        <f t="shared" si="448"/>
        <v>250000</v>
      </c>
      <c r="O897" s="220">
        <f t="shared" si="450"/>
        <v>-182400</v>
      </c>
      <c r="P897" s="5">
        <f t="shared" si="450"/>
        <v>67600</v>
      </c>
    </row>
    <row r="898" spans="2:16" ht="31.5" customHeight="1" x14ac:dyDescent="0.25">
      <c r="B898" s="156" t="s">
        <v>893</v>
      </c>
      <c r="C898" s="19">
        <v>807</v>
      </c>
      <c r="D898" s="24" t="s">
        <v>130</v>
      </c>
      <c r="E898" s="24" t="s">
        <v>212</v>
      </c>
      <c r="F898" s="89" t="s">
        <v>894</v>
      </c>
      <c r="G898" s="21"/>
      <c r="H898" s="5">
        <f>H899</f>
        <v>79236</v>
      </c>
      <c r="I898" s="220">
        <f t="shared" si="447"/>
        <v>0</v>
      </c>
      <c r="J898" s="5">
        <f t="shared" si="447"/>
        <v>79236</v>
      </c>
      <c r="K898" s="5">
        <f t="shared" si="448"/>
        <v>250000</v>
      </c>
      <c r="L898" s="220">
        <f t="shared" si="449"/>
        <v>-168994</v>
      </c>
      <c r="M898" s="5">
        <f t="shared" si="449"/>
        <v>81006</v>
      </c>
      <c r="N898" s="5">
        <f t="shared" si="448"/>
        <v>250000</v>
      </c>
      <c r="O898" s="220">
        <f t="shared" si="450"/>
        <v>-182400</v>
      </c>
      <c r="P898" s="5">
        <f t="shared" si="450"/>
        <v>67600</v>
      </c>
    </row>
    <row r="899" spans="2:16" ht="42.75" customHeight="1" x14ac:dyDescent="0.25">
      <c r="B899" s="156" t="s">
        <v>895</v>
      </c>
      <c r="C899" s="19">
        <v>807</v>
      </c>
      <c r="D899" s="24" t="s">
        <v>130</v>
      </c>
      <c r="E899" s="24" t="s">
        <v>212</v>
      </c>
      <c r="F899" s="89" t="s">
        <v>896</v>
      </c>
      <c r="G899" s="21"/>
      <c r="H899" s="9">
        <f>H900+H901+H902+H903</f>
        <v>79236</v>
      </c>
      <c r="I899" s="217">
        <f>I900+I901+I902+I903</f>
        <v>0</v>
      </c>
      <c r="J899" s="9">
        <f>J900+J901+J902+J903</f>
        <v>79236</v>
      </c>
      <c r="K899" s="9">
        <f t="shared" si="448"/>
        <v>250000</v>
      </c>
      <c r="L899" s="217">
        <f>L900+L901+L902+L903</f>
        <v>-168994</v>
      </c>
      <c r="M899" s="9">
        <f>M900+M901+M902+M903</f>
        <v>81006</v>
      </c>
      <c r="N899" s="9">
        <f t="shared" si="448"/>
        <v>250000</v>
      </c>
      <c r="O899" s="217">
        <f>O900+O901+O902+O903</f>
        <v>-182400</v>
      </c>
      <c r="P899" s="9">
        <f>P900+P901+P902+P903</f>
        <v>67600</v>
      </c>
    </row>
    <row r="900" spans="2:16" ht="69" customHeight="1" x14ac:dyDescent="0.25">
      <c r="B900" s="156" t="s">
        <v>766</v>
      </c>
      <c r="C900" s="19">
        <v>807</v>
      </c>
      <c r="D900" s="24" t="s">
        <v>130</v>
      </c>
      <c r="E900" s="24" t="s">
        <v>212</v>
      </c>
      <c r="F900" s="89" t="s">
        <v>897</v>
      </c>
      <c r="G900" s="21">
        <v>600</v>
      </c>
      <c r="H900" s="43">
        <v>34875</v>
      </c>
      <c r="I900" s="213"/>
      <c r="J900" s="43">
        <f>H900+I900</f>
        <v>34875</v>
      </c>
      <c r="K900" s="43">
        <v>250000</v>
      </c>
      <c r="L900" s="213">
        <v>-189650</v>
      </c>
      <c r="M900" s="43">
        <f>K900+L900</f>
        <v>60350</v>
      </c>
      <c r="N900" s="43">
        <v>250000</v>
      </c>
      <c r="O900" s="213">
        <v>-182400</v>
      </c>
      <c r="P900" s="43">
        <f>N900+O900</f>
        <v>67600</v>
      </c>
    </row>
    <row r="901" spans="2:16" ht="85.5" customHeight="1" x14ac:dyDescent="0.25">
      <c r="B901" s="156" t="s">
        <v>844</v>
      </c>
      <c r="C901" s="19">
        <v>807</v>
      </c>
      <c r="D901" s="24" t="s">
        <v>130</v>
      </c>
      <c r="E901" s="24" t="s">
        <v>212</v>
      </c>
      <c r="F901" s="89" t="s">
        <v>2188</v>
      </c>
      <c r="G901" s="21">
        <v>400</v>
      </c>
      <c r="H901" s="43">
        <v>5000</v>
      </c>
      <c r="I901" s="213"/>
      <c r="J901" s="43">
        <f>H901+I901</f>
        <v>5000</v>
      </c>
      <c r="K901" s="43">
        <v>0</v>
      </c>
      <c r="L901" s="213"/>
      <c r="M901" s="43"/>
      <c r="N901" s="43"/>
      <c r="O901" s="213"/>
      <c r="P901" s="43"/>
    </row>
    <row r="902" spans="2:16" ht="69" customHeight="1" x14ac:dyDescent="0.25">
      <c r="B902" s="156" t="s">
        <v>751</v>
      </c>
      <c r="C902" s="19">
        <v>807</v>
      </c>
      <c r="D902" s="24" t="s">
        <v>130</v>
      </c>
      <c r="E902" s="24" t="s">
        <v>212</v>
      </c>
      <c r="F902" s="89" t="s">
        <v>2189</v>
      </c>
      <c r="G902" s="21">
        <v>500</v>
      </c>
      <c r="H902" s="43">
        <v>18994</v>
      </c>
      <c r="I902" s="213"/>
      <c r="J902" s="43">
        <f>H902+I902</f>
        <v>18994</v>
      </c>
      <c r="K902" s="43">
        <v>0</v>
      </c>
      <c r="L902" s="213">
        <v>18226</v>
      </c>
      <c r="M902" s="43">
        <f>K902+L902</f>
        <v>18226</v>
      </c>
      <c r="N902" s="43">
        <v>0</v>
      </c>
      <c r="O902" s="213"/>
      <c r="P902" s="43"/>
    </row>
    <row r="903" spans="2:16" ht="36" customHeight="1" x14ac:dyDescent="0.25">
      <c r="B903" s="156" t="s">
        <v>753</v>
      </c>
      <c r="C903" s="19">
        <v>807</v>
      </c>
      <c r="D903" s="24" t="s">
        <v>130</v>
      </c>
      <c r="E903" s="24" t="s">
        <v>212</v>
      </c>
      <c r="F903" s="89" t="s">
        <v>2190</v>
      </c>
      <c r="G903" s="21">
        <v>500</v>
      </c>
      <c r="H903" s="43">
        <v>20367</v>
      </c>
      <c r="I903" s="213"/>
      <c r="J903" s="43">
        <f>H903+I903</f>
        <v>20367</v>
      </c>
      <c r="K903" s="43">
        <v>0</v>
      </c>
      <c r="L903" s="213">
        <v>2430</v>
      </c>
      <c r="M903" s="43">
        <f>K903+L903</f>
        <v>2430</v>
      </c>
      <c r="N903" s="43">
        <v>0</v>
      </c>
      <c r="O903" s="213"/>
      <c r="P903" s="43"/>
    </row>
    <row r="904" spans="2:16" ht="15.75" x14ac:dyDescent="0.25">
      <c r="B904" s="158" t="s">
        <v>675</v>
      </c>
      <c r="C904" s="19">
        <v>807</v>
      </c>
      <c r="D904" s="17" t="s">
        <v>653</v>
      </c>
      <c r="E904" s="16"/>
      <c r="F904" s="19"/>
      <c r="G904" s="19"/>
      <c r="H904" s="8">
        <f t="shared" ref="H904:J905" si="451">H905</f>
        <v>98246</v>
      </c>
      <c r="I904" s="211">
        <f t="shared" si="451"/>
        <v>504</v>
      </c>
      <c r="J904" s="8">
        <f t="shared" si="451"/>
        <v>98750</v>
      </c>
      <c r="K904" s="8">
        <f t="shared" ref="K904:N905" si="452">K905</f>
        <v>66800</v>
      </c>
      <c r="L904" s="211">
        <f>L905</f>
        <v>-26800</v>
      </c>
      <c r="M904" s="8">
        <f>M905</f>
        <v>40000</v>
      </c>
      <c r="N904" s="8">
        <f t="shared" si="452"/>
        <v>0</v>
      </c>
      <c r="O904" s="211">
        <f>O905</f>
        <v>0</v>
      </c>
      <c r="P904" s="8"/>
    </row>
    <row r="905" spans="2:16" ht="29.25" x14ac:dyDescent="0.25">
      <c r="B905" s="158" t="s">
        <v>676</v>
      </c>
      <c r="C905" s="19">
        <v>807</v>
      </c>
      <c r="D905" s="17" t="s">
        <v>653</v>
      </c>
      <c r="E905" s="17" t="s">
        <v>15</v>
      </c>
      <c r="F905" s="19"/>
      <c r="G905" s="19"/>
      <c r="H905" s="8">
        <f t="shared" si="451"/>
        <v>98246</v>
      </c>
      <c r="I905" s="211">
        <f t="shared" si="451"/>
        <v>504</v>
      </c>
      <c r="J905" s="8">
        <f t="shared" si="451"/>
        <v>98750</v>
      </c>
      <c r="K905" s="8">
        <f t="shared" si="452"/>
        <v>66800</v>
      </c>
      <c r="L905" s="211">
        <f>L906</f>
        <v>-26800</v>
      </c>
      <c r="M905" s="8">
        <f>M906</f>
        <v>40000</v>
      </c>
      <c r="N905" s="8">
        <f t="shared" si="452"/>
        <v>0</v>
      </c>
      <c r="O905" s="211">
        <f>O906</f>
        <v>0</v>
      </c>
      <c r="P905" s="8"/>
    </row>
    <row r="906" spans="2:16" ht="47.25" customHeight="1" x14ac:dyDescent="0.25">
      <c r="B906" s="156" t="s">
        <v>898</v>
      </c>
      <c r="C906" s="19">
        <v>807</v>
      </c>
      <c r="D906" s="24" t="s">
        <v>653</v>
      </c>
      <c r="E906" s="24" t="s">
        <v>15</v>
      </c>
      <c r="F906" s="89" t="s">
        <v>212</v>
      </c>
      <c r="G906" s="21"/>
      <c r="H906" s="5">
        <f t="shared" ref="H906:O906" si="453">H907+H918+H921</f>
        <v>98246</v>
      </c>
      <c r="I906" s="220">
        <f t="shared" si="453"/>
        <v>504</v>
      </c>
      <c r="J906" s="5">
        <f t="shared" si="453"/>
        <v>98750</v>
      </c>
      <c r="K906" s="5">
        <f t="shared" si="453"/>
        <v>66800</v>
      </c>
      <c r="L906" s="220">
        <f>L907+L918+L921</f>
        <v>-26800</v>
      </c>
      <c r="M906" s="5">
        <f t="shared" si="453"/>
        <v>40000</v>
      </c>
      <c r="N906" s="5">
        <f t="shared" si="453"/>
        <v>0</v>
      </c>
      <c r="O906" s="220">
        <f t="shared" si="453"/>
        <v>0</v>
      </c>
      <c r="P906" s="5"/>
    </row>
    <row r="907" spans="2:16" ht="27.75" customHeight="1" x14ac:dyDescent="0.25">
      <c r="B907" s="156" t="s">
        <v>899</v>
      </c>
      <c r="C907" s="19">
        <v>807</v>
      </c>
      <c r="D907" s="24" t="s">
        <v>653</v>
      </c>
      <c r="E907" s="24" t="s">
        <v>15</v>
      </c>
      <c r="F907" s="89" t="s">
        <v>900</v>
      </c>
      <c r="G907" s="21"/>
      <c r="H907" s="9">
        <f t="shared" ref="H907:O907" si="454">H911</f>
        <v>98246</v>
      </c>
      <c r="I907" s="217">
        <f t="shared" si="454"/>
        <v>504</v>
      </c>
      <c r="J907" s="9">
        <f t="shared" si="454"/>
        <v>98750</v>
      </c>
      <c r="K907" s="9">
        <f t="shared" si="454"/>
        <v>66800</v>
      </c>
      <c r="L907" s="217">
        <f t="shared" si="454"/>
        <v>-66800</v>
      </c>
      <c r="M907" s="9"/>
      <c r="N907" s="9">
        <f t="shared" si="454"/>
        <v>0</v>
      </c>
      <c r="O907" s="217">
        <f t="shared" si="454"/>
        <v>0</v>
      </c>
      <c r="P907" s="9"/>
    </row>
    <row r="908" spans="2:16" ht="30" hidden="1" x14ac:dyDescent="0.25">
      <c r="B908" s="156" t="s">
        <v>901</v>
      </c>
      <c r="C908" s="19">
        <v>807</v>
      </c>
      <c r="D908" s="24" t="s">
        <v>653</v>
      </c>
      <c r="E908" s="24" t="s">
        <v>15</v>
      </c>
      <c r="F908" s="89" t="s">
        <v>902</v>
      </c>
      <c r="G908" s="21"/>
      <c r="H908" s="5">
        <f t="shared" ref="H908:O908" si="455">H909+H910</f>
        <v>0</v>
      </c>
      <c r="I908" s="220">
        <f t="shared" si="455"/>
        <v>0</v>
      </c>
      <c r="J908" s="5">
        <f t="shared" si="455"/>
        <v>0</v>
      </c>
      <c r="K908" s="5">
        <f t="shared" si="455"/>
        <v>0</v>
      </c>
      <c r="L908" s="220">
        <f t="shared" si="455"/>
        <v>0</v>
      </c>
      <c r="M908" s="5">
        <f t="shared" si="455"/>
        <v>0</v>
      </c>
      <c r="N908" s="5">
        <f t="shared" si="455"/>
        <v>0</v>
      </c>
      <c r="O908" s="220">
        <f t="shared" si="455"/>
        <v>0</v>
      </c>
      <c r="P908" s="5"/>
    </row>
    <row r="909" spans="2:16" s="12" customFormat="1" ht="75" hidden="1" x14ac:dyDescent="0.25">
      <c r="B909" s="156" t="s">
        <v>903</v>
      </c>
      <c r="C909" s="19">
        <v>807</v>
      </c>
      <c r="D909" s="24" t="s">
        <v>653</v>
      </c>
      <c r="E909" s="24" t="s">
        <v>15</v>
      </c>
      <c r="F909" s="89" t="s">
        <v>904</v>
      </c>
      <c r="G909" s="21">
        <v>400</v>
      </c>
      <c r="H909" s="5"/>
      <c r="I909" s="220"/>
      <c r="J909" s="5"/>
      <c r="K909" s="5"/>
      <c r="L909" s="220"/>
      <c r="M909" s="5"/>
      <c r="N909" s="5"/>
      <c r="O909" s="220"/>
      <c r="P909" s="5"/>
    </row>
    <row r="910" spans="2:16" s="12" customFormat="1" ht="45" hidden="1" x14ac:dyDescent="0.25">
      <c r="B910" s="156" t="s">
        <v>905</v>
      </c>
      <c r="C910" s="19">
        <v>807</v>
      </c>
      <c r="D910" s="24" t="s">
        <v>653</v>
      </c>
      <c r="E910" s="24" t="s">
        <v>15</v>
      </c>
      <c r="F910" s="89" t="s">
        <v>906</v>
      </c>
      <c r="G910" s="21">
        <v>500</v>
      </c>
      <c r="H910" s="5"/>
      <c r="I910" s="220"/>
      <c r="J910" s="5"/>
      <c r="K910" s="5"/>
      <c r="L910" s="220"/>
      <c r="M910" s="5"/>
      <c r="N910" s="5"/>
      <c r="O910" s="220"/>
      <c r="P910" s="5"/>
    </row>
    <row r="911" spans="2:16" s="12" customFormat="1" ht="54.75" customHeight="1" x14ac:dyDescent="0.25">
      <c r="B911" s="156" t="s">
        <v>907</v>
      </c>
      <c r="C911" s="19">
        <v>807</v>
      </c>
      <c r="D911" s="24" t="s">
        <v>653</v>
      </c>
      <c r="E911" s="24" t="s">
        <v>15</v>
      </c>
      <c r="F911" s="89" t="s">
        <v>908</v>
      </c>
      <c r="G911" s="21"/>
      <c r="H911" s="5">
        <f t="shared" ref="H911:O911" si="456">H914+H915+H917+H916+H913</f>
        <v>98246</v>
      </c>
      <c r="I911" s="220">
        <f>I914+I915+I917+I916+I913+I912</f>
        <v>504</v>
      </c>
      <c r="J911" s="5">
        <f>J914+J915+J917+J916+J913+J912</f>
        <v>98750</v>
      </c>
      <c r="K911" s="5">
        <f t="shared" si="456"/>
        <v>66800</v>
      </c>
      <c r="L911" s="220">
        <f t="shared" si="456"/>
        <v>-66800</v>
      </c>
      <c r="M911" s="5"/>
      <c r="N911" s="5">
        <f t="shared" si="456"/>
        <v>0</v>
      </c>
      <c r="O911" s="220">
        <f t="shared" si="456"/>
        <v>0</v>
      </c>
      <c r="P911" s="5"/>
    </row>
    <row r="912" spans="2:16" s="12" customFormat="1" ht="66" customHeight="1" x14ac:dyDescent="0.25">
      <c r="B912" s="156" t="s">
        <v>766</v>
      </c>
      <c r="C912" s="19">
        <v>807</v>
      </c>
      <c r="D912" s="24" t="s">
        <v>653</v>
      </c>
      <c r="E912" s="24" t="s">
        <v>15</v>
      </c>
      <c r="F912" s="89" t="s">
        <v>2265</v>
      </c>
      <c r="G912" s="21">
        <v>600</v>
      </c>
      <c r="H912" s="5"/>
      <c r="I912" s="220">
        <v>25000</v>
      </c>
      <c r="J912" s="43">
        <f>H912+I912</f>
        <v>25000</v>
      </c>
      <c r="K912" s="5"/>
      <c r="L912" s="220"/>
      <c r="M912" s="5"/>
      <c r="N912" s="5"/>
      <c r="O912" s="220"/>
      <c r="P912" s="5"/>
    </row>
    <row r="913" spans="2:16" s="12" customFormat="1" ht="84" customHeight="1" x14ac:dyDescent="0.25">
      <c r="B913" s="156" t="s">
        <v>512</v>
      </c>
      <c r="C913" s="19">
        <v>807</v>
      </c>
      <c r="D913" s="24" t="s">
        <v>653</v>
      </c>
      <c r="E913" s="24" t="s">
        <v>15</v>
      </c>
      <c r="F913" s="89" t="s">
        <v>909</v>
      </c>
      <c r="G913" s="21">
        <v>400</v>
      </c>
      <c r="H913" s="43">
        <v>66800</v>
      </c>
      <c r="I913" s="213">
        <v>-25000</v>
      </c>
      <c r="J913" s="43">
        <f>H913+I913</f>
        <v>41800</v>
      </c>
      <c r="K913" s="43">
        <v>66800</v>
      </c>
      <c r="L913" s="213">
        <v>-66800</v>
      </c>
      <c r="M913" s="43"/>
      <c r="N913" s="43"/>
      <c r="O913" s="213"/>
      <c r="P913" s="43"/>
    </row>
    <row r="914" spans="2:16" s="12" customFormat="1" ht="65.25" customHeight="1" x14ac:dyDescent="0.25">
      <c r="B914" s="156" t="s">
        <v>751</v>
      </c>
      <c r="C914" s="19">
        <v>807</v>
      </c>
      <c r="D914" s="24" t="s">
        <v>653</v>
      </c>
      <c r="E914" s="24" t="s">
        <v>15</v>
      </c>
      <c r="F914" s="89" t="s">
        <v>910</v>
      </c>
      <c r="G914" s="21">
        <v>500</v>
      </c>
      <c r="H914" s="43">
        <v>31446</v>
      </c>
      <c r="I914" s="213">
        <v>504</v>
      </c>
      <c r="J914" s="43">
        <f>H914+I914</f>
        <v>31950</v>
      </c>
      <c r="K914" s="43">
        <v>0</v>
      </c>
      <c r="L914" s="213"/>
      <c r="M914" s="43"/>
      <c r="N914" s="43"/>
      <c r="O914" s="213"/>
      <c r="P914" s="43"/>
    </row>
    <row r="915" spans="2:16" s="12" customFormat="1" ht="64.5" hidden="1" customHeight="1" x14ac:dyDescent="0.25">
      <c r="B915" s="156" t="s">
        <v>911</v>
      </c>
      <c r="C915" s="19">
        <v>807</v>
      </c>
      <c r="D915" s="24" t="s">
        <v>653</v>
      </c>
      <c r="E915" s="24" t="s">
        <v>15</v>
      </c>
      <c r="F915" s="89" t="s">
        <v>912</v>
      </c>
      <c r="G915" s="21">
        <v>500</v>
      </c>
      <c r="H915" s="43"/>
      <c r="I915" s="213"/>
      <c r="J915" s="43"/>
      <c r="K915" s="43"/>
      <c r="L915" s="213"/>
      <c r="M915" s="43"/>
      <c r="N915" s="43"/>
      <c r="O915" s="213"/>
      <c r="P915" s="43"/>
    </row>
    <row r="916" spans="2:16" s="12" customFormat="1" ht="69" hidden="1" customHeight="1" x14ac:dyDescent="0.25">
      <c r="B916" s="256" t="s">
        <v>79</v>
      </c>
      <c r="C916" s="19">
        <v>807</v>
      </c>
      <c r="D916" s="24" t="s">
        <v>653</v>
      </c>
      <c r="E916" s="24" t="s">
        <v>15</v>
      </c>
      <c r="F916" s="89" t="s">
        <v>913</v>
      </c>
      <c r="G916" s="21">
        <v>500</v>
      </c>
      <c r="H916" s="43"/>
      <c r="I916" s="213"/>
      <c r="J916" s="43"/>
      <c r="K916" s="43"/>
      <c r="L916" s="213"/>
      <c r="M916" s="43"/>
      <c r="N916" s="43"/>
      <c r="O916" s="213"/>
      <c r="P916" s="43"/>
    </row>
    <row r="917" spans="2:16" s="12" customFormat="1" ht="45" hidden="1" x14ac:dyDescent="0.25">
      <c r="B917" s="156" t="s">
        <v>905</v>
      </c>
      <c r="C917" s="19">
        <v>807</v>
      </c>
      <c r="D917" s="24" t="s">
        <v>653</v>
      </c>
      <c r="E917" s="24" t="s">
        <v>15</v>
      </c>
      <c r="F917" s="89" t="s">
        <v>910</v>
      </c>
      <c r="G917" s="21">
        <v>500</v>
      </c>
      <c r="H917" s="43"/>
      <c r="I917" s="213"/>
      <c r="J917" s="43"/>
      <c r="K917" s="43"/>
      <c r="L917" s="213"/>
      <c r="M917" s="43"/>
      <c r="N917" s="43"/>
      <c r="O917" s="213"/>
      <c r="P917" s="43"/>
    </row>
    <row r="918" spans="2:16" s="12" customFormat="1" ht="36.75" customHeight="1" x14ac:dyDescent="0.25">
      <c r="B918" s="156" t="s">
        <v>914</v>
      </c>
      <c r="C918" s="19">
        <v>807</v>
      </c>
      <c r="D918" s="24" t="s">
        <v>653</v>
      </c>
      <c r="E918" s="24" t="s">
        <v>15</v>
      </c>
      <c r="F918" s="89" t="s">
        <v>915</v>
      </c>
      <c r="G918" s="21"/>
      <c r="H918" s="43">
        <f>H919</f>
        <v>0</v>
      </c>
      <c r="I918" s="213">
        <f>I919</f>
        <v>0</v>
      </c>
      <c r="J918" s="43"/>
      <c r="K918" s="43">
        <f t="shared" ref="K918:N919" si="457">K919</f>
        <v>0</v>
      </c>
      <c r="L918" s="213">
        <f>L919</f>
        <v>40000</v>
      </c>
      <c r="M918" s="43">
        <f>M919</f>
        <v>40000</v>
      </c>
      <c r="N918" s="43">
        <f t="shared" si="457"/>
        <v>0</v>
      </c>
      <c r="O918" s="213">
        <f>O919</f>
        <v>0</v>
      </c>
      <c r="P918" s="43"/>
    </row>
    <row r="919" spans="2:16" s="12" customFormat="1" ht="30" x14ac:dyDescent="0.25">
      <c r="B919" s="156" t="s">
        <v>2273</v>
      </c>
      <c r="C919" s="19">
        <v>807</v>
      </c>
      <c r="D919" s="24" t="s">
        <v>653</v>
      </c>
      <c r="E919" s="24" t="s">
        <v>15</v>
      </c>
      <c r="F919" s="89" t="s">
        <v>916</v>
      </c>
      <c r="G919" s="21"/>
      <c r="H919" s="43">
        <f>H920</f>
        <v>0</v>
      </c>
      <c r="I919" s="213">
        <f>I920</f>
        <v>0</v>
      </c>
      <c r="J919" s="43"/>
      <c r="K919" s="43">
        <f t="shared" si="457"/>
        <v>0</v>
      </c>
      <c r="L919" s="213">
        <f>L920</f>
        <v>40000</v>
      </c>
      <c r="M919" s="43">
        <f>M920</f>
        <v>40000</v>
      </c>
      <c r="N919" s="43">
        <f t="shared" si="457"/>
        <v>0</v>
      </c>
      <c r="O919" s="213">
        <f>O920</f>
        <v>0</v>
      </c>
      <c r="P919" s="43"/>
    </row>
    <row r="920" spans="2:16" s="12" customFormat="1" ht="72" customHeight="1" thickBot="1" x14ac:dyDescent="0.3">
      <c r="B920" s="156" t="s">
        <v>2266</v>
      </c>
      <c r="C920" s="19">
        <v>807</v>
      </c>
      <c r="D920" s="24" t="s">
        <v>653</v>
      </c>
      <c r="E920" s="24" t="s">
        <v>15</v>
      </c>
      <c r="F920" s="89" t="s">
        <v>2272</v>
      </c>
      <c r="G920" s="21">
        <v>500</v>
      </c>
      <c r="H920" s="43"/>
      <c r="I920" s="213"/>
      <c r="J920" s="43"/>
      <c r="K920" s="43"/>
      <c r="L920" s="213">
        <v>40000</v>
      </c>
      <c r="M920" s="43">
        <f>K920+L920</f>
        <v>40000</v>
      </c>
      <c r="N920" s="43"/>
      <c r="O920" s="213"/>
      <c r="P920" s="43"/>
    </row>
    <row r="921" spans="2:16" s="12" customFormat="1" ht="30.75" hidden="1" thickBot="1" x14ac:dyDescent="0.3">
      <c r="B921" s="156" t="s">
        <v>214</v>
      </c>
      <c r="C921" s="19">
        <v>807</v>
      </c>
      <c r="D921" s="24" t="s">
        <v>653</v>
      </c>
      <c r="E921" s="24" t="s">
        <v>15</v>
      </c>
      <c r="F921" s="89" t="s">
        <v>917</v>
      </c>
      <c r="G921" s="21"/>
      <c r="H921" s="43">
        <f t="shared" ref="H921:J922" si="458">H922</f>
        <v>0</v>
      </c>
      <c r="I921" s="213">
        <f t="shared" si="458"/>
        <v>0</v>
      </c>
      <c r="J921" s="43">
        <f t="shared" si="458"/>
        <v>0</v>
      </c>
      <c r="K921" s="43">
        <f t="shared" ref="K921:N922" si="459">K922</f>
        <v>0</v>
      </c>
      <c r="L921" s="213">
        <f>L922</f>
        <v>0</v>
      </c>
      <c r="M921" s="43">
        <f>M922</f>
        <v>0</v>
      </c>
      <c r="N921" s="43">
        <f t="shared" si="459"/>
        <v>0</v>
      </c>
      <c r="O921" s="213">
        <f>O922</f>
        <v>0</v>
      </c>
      <c r="P921" s="43">
        <f>P922</f>
        <v>0</v>
      </c>
    </row>
    <row r="922" spans="2:16" s="12" customFormat="1" ht="45.75" hidden="1" customHeight="1" x14ac:dyDescent="0.25">
      <c r="B922" s="156" t="s">
        <v>279</v>
      </c>
      <c r="C922" s="19">
        <v>807</v>
      </c>
      <c r="D922" s="24" t="s">
        <v>653</v>
      </c>
      <c r="E922" s="24" t="s">
        <v>15</v>
      </c>
      <c r="F922" s="89" t="s">
        <v>918</v>
      </c>
      <c r="G922" s="21"/>
      <c r="H922" s="43">
        <f t="shared" si="458"/>
        <v>0</v>
      </c>
      <c r="I922" s="213">
        <f t="shared" si="458"/>
        <v>0</v>
      </c>
      <c r="J922" s="43">
        <f t="shared" si="458"/>
        <v>0</v>
      </c>
      <c r="K922" s="43">
        <f t="shared" si="459"/>
        <v>0</v>
      </c>
      <c r="L922" s="213">
        <f>L923</f>
        <v>0</v>
      </c>
      <c r="M922" s="43">
        <f>M923</f>
        <v>0</v>
      </c>
      <c r="N922" s="43">
        <f t="shared" si="459"/>
        <v>0</v>
      </c>
      <c r="O922" s="213">
        <f>O923</f>
        <v>0</v>
      </c>
      <c r="P922" s="43">
        <f>P923</f>
        <v>0</v>
      </c>
    </row>
    <row r="923" spans="2:16" s="12" customFormat="1" ht="60.75" hidden="1" thickBot="1" x14ac:dyDescent="0.3">
      <c r="B923" s="156" t="s">
        <v>766</v>
      </c>
      <c r="C923" s="19">
        <v>807</v>
      </c>
      <c r="D923" s="24" t="s">
        <v>653</v>
      </c>
      <c r="E923" s="24" t="s">
        <v>15</v>
      </c>
      <c r="F923" s="89" t="s">
        <v>919</v>
      </c>
      <c r="G923" s="21">
        <v>600</v>
      </c>
      <c r="H923" s="43"/>
      <c r="I923" s="213"/>
      <c r="J923" s="43"/>
      <c r="K923" s="43"/>
      <c r="L923" s="213"/>
      <c r="M923" s="43"/>
      <c r="N923" s="43"/>
      <c r="O923" s="213"/>
      <c r="P923" s="43"/>
    </row>
    <row r="924" spans="2:16" ht="34.5" customHeight="1" thickBot="1" x14ac:dyDescent="0.3">
      <c r="B924" s="165" t="s">
        <v>920</v>
      </c>
      <c r="C924" s="28">
        <v>808</v>
      </c>
      <c r="D924" s="27"/>
      <c r="E924" s="27"/>
      <c r="F924" s="27"/>
      <c r="G924" s="27"/>
      <c r="H924" s="7">
        <f t="shared" ref="H924:P924" si="460">H925+H935+H950+H985</f>
        <v>689499</v>
      </c>
      <c r="I924" s="210">
        <f t="shared" si="460"/>
        <v>0</v>
      </c>
      <c r="J924" s="7">
        <f t="shared" si="460"/>
        <v>689499</v>
      </c>
      <c r="K924" s="7">
        <f t="shared" si="460"/>
        <v>516615</v>
      </c>
      <c r="L924" s="210">
        <f t="shared" si="460"/>
        <v>-2727</v>
      </c>
      <c r="M924" s="7">
        <f t="shared" si="460"/>
        <v>513888</v>
      </c>
      <c r="N924" s="7">
        <f t="shared" si="460"/>
        <v>518677</v>
      </c>
      <c r="O924" s="210">
        <f t="shared" si="460"/>
        <v>-2794</v>
      </c>
      <c r="P924" s="7">
        <f t="shared" si="460"/>
        <v>515883</v>
      </c>
    </row>
    <row r="925" spans="2:16" ht="15.75" x14ac:dyDescent="0.25">
      <c r="B925" s="160" t="s">
        <v>9</v>
      </c>
      <c r="C925" s="49">
        <v>808</v>
      </c>
      <c r="D925" s="47" t="s">
        <v>14</v>
      </c>
      <c r="E925" s="46"/>
      <c r="F925" s="49"/>
      <c r="G925" s="46"/>
      <c r="H925" s="44">
        <f>H926</f>
        <v>37941</v>
      </c>
      <c r="I925" s="216">
        <f t="shared" ref="I925:J927" si="461">I926</f>
        <v>0</v>
      </c>
      <c r="J925" s="44">
        <f t="shared" si="461"/>
        <v>37941</v>
      </c>
      <c r="K925" s="44">
        <f t="shared" ref="K925:N927" si="462">K926</f>
        <v>39076</v>
      </c>
      <c r="L925" s="216">
        <f t="shared" ref="L925:M927" si="463">L926</f>
        <v>-1115</v>
      </c>
      <c r="M925" s="44">
        <f t="shared" si="463"/>
        <v>37961</v>
      </c>
      <c r="N925" s="44">
        <f t="shared" si="462"/>
        <v>39157</v>
      </c>
      <c r="O925" s="216">
        <f t="shared" ref="O925:P927" si="464">O926</f>
        <v>-1117</v>
      </c>
      <c r="P925" s="44">
        <f t="shared" si="464"/>
        <v>38040</v>
      </c>
    </row>
    <row r="926" spans="2:16" ht="51" customHeight="1" x14ac:dyDescent="0.25">
      <c r="B926" s="160" t="s">
        <v>62</v>
      </c>
      <c r="C926" s="49">
        <v>808</v>
      </c>
      <c r="D926" s="47" t="s">
        <v>14</v>
      </c>
      <c r="E926" s="47" t="s">
        <v>63</v>
      </c>
      <c r="F926" s="49"/>
      <c r="G926" s="46"/>
      <c r="H926" s="44">
        <f>H927</f>
        <v>37941</v>
      </c>
      <c r="I926" s="216">
        <f t="shared" si="461"/>
        <v>0</v>
      </c>
      <c r="J926" s="44">
        <f t="shared" si="461"/>
        <v>37941</v>
      </c>
      <c r="K926" s="44">
        <f t="shared" si="462"/>
        <v>39076</v>
      </c>
      <c r="L926" s="216">
        <f t="shared" si="463"/>
        <v>-1115</v>
      </c>
      <c r="M926" s="44">
        <f t="shared" si="463"/>
        <v>37961</v>
      </c>
      <c r="N926" s="44">
        <f t="shared" si="462"/>
        <v>39157</v>
      </c>
      <c r="O926" s="216">
        <f t="shared" si="464"/>
        <v>-1117</v>
      </c>
      <c r="P926" s="44">
        <f t="shared" si="464"/>
        <v>38040</v>
      </c>
    </row>
    <row r="927" spans="2:16" ht="15.75" x14ac:dyDescent="0.25">
      <c r="B927" s="157" t="s">
        <v>28</v>
      </c>
      <c r="C927" s="49">
        <v>808</v>
      </c>
      <c r="D927" s="52" t="s">
        <v>14</v>
      </c>
      <c r="E927" s="52" t="s">
        <v>63</v>
      </c>
      <c r="F927" s="98">
        <v>99</v>
      </c>
      <c r="G927" s="51"/>
      <c r="H927" s="43">
        <f>H928</f>
        <v>37941</v>
      </c>
      <c r="I927" s="213">
        <f t="shared" si="461"/>
        <v>0</v>
      </c>
      <c r="J927" s="43">
        <f t="shared" si="461"/>
        <v>37941</v>
      </c>
      <c r="K927" s="43">
        <f t="shared" si="462"/>
        <v>39076</v>
      </c>
      <c r="L927" s="213">
        <f t="shared" si="463"/>
        <v>-1115</v>
      </c>
      <c r="M927" s="43">
        <f t="shared" si="463"/>
        <v>37961</v>
      </c>
      <c r="N927" s="43">
        <f t="shared" si="462"/>
        <v>39157</v>
      </c>
      <c r="O927" s="213">
        <f t="shared" si="464"/>
        <v>-1117</v>
      </c>
      <c r="P927" s="43">
        <f t="shared" si="464"/>
        <v>38040</v>
      </c>
    </row>
    <row r="928" spans="2:16" ht="18.75" customHeight="1" x14ac:dyDescent="0.25">
      <c r="B928" s="159" t="s">
        <v>29</v>
      </c>
      <c r="C928" s="49">
        <v>808</v>
      </c>
      <c r="D928" s="52" t="s">
        <v>14</v>
      </c>
      <c r="E928" s="52" t="s">
        <v>63</v>
      </c>
      <c r="F928" s="99" t="s">
        <v>30</v>
      </c>
      <c r="G928" s="51"/>
      <c r="H928" s="9">
        <f t="shared" ref="H928:P928" si="465">H929+H931+H932+H933+H930</f>
        <v>37941</v>
      </c>
      <c r="I928" s="217">
        <f t="shared" si="465"/>
        <v>0</v>
      </c>
      <c r="J928" s="9">
        <f t="shared" si="465"/>
        <v>37941</v>
      </c>
      <c r="K928" s="9">
        <f t="shared" si="465"/>
        <v>39076</v>
      </c>
      <c r="L928" s="217">
        <f t="shared" si="465"/>
        <v>-1115</v>
      </c>
      <c r="M928" s="9">
        <f t="shared" si="465"/>
        <v>37961</v>
      </c>
      <c r="N928" s="9">
        <f t="shared" si="465"/>
        <v>39157</v>
      </c>
      <c r="O928" s="217">
        <f t="shared" si="465"/>
        <v>-1117</v>
      </c>
      <c r="P928" s="9">
        <f t="shared" si="465"/>
        <v>38040</v>
      </c>
    </row>
    <row r="929" spans="2:16" ht="100.5" customHeight="1" x14ac:dyDescent="0.25">
      <c r="B929" s="162" t="s">
        <v>223</v>
      </c>
      <c r="C929" s="49">
        <v>808</v>
      </c>
      <c r="D929" s="52" t="s">
        <v>14</v>
      </c>
      <c r="E929" s="52" t="s">
        <v>63</v>
      </c>
      <c r="F929" s="99" t="s">
        <v>224</v>
      </c>
      <c r="G929" s="52" t="s">
        <v>18</v>
      </c>
      <c r="H929" s="43">
        <v>2823</v>
      </c>
      <c r="I929" s="213"/>
      <c r="J929" s="43">
        <f>H929+I929</f>
        <v>2823</v>
      </c>
      <c r="K929" s="43">
        <v>2909</v>
      </c>
      <c r="L929" s="213">
        <v>-86</v>
      </c>
      <c r="M929" s="43">
        <f>K929+L929</f>
        <v>2823</v>
      </c>
      <c r="N929" s="43">
        <v>2909</v>
      </c>
      <c r="O929" s="213">
        <v>-86</v>
      </c>
      <c r="P929" s="43">
        <f>N929+O929</f>
        <v>2823</v>
      </c>
    </row>
    <row r="930" spans="2:16" ht="89.25" hidden="1" customHeight="1" x14ac:dyDescent="0.25">
      <c r="B930" s="162" t="s">
        <v>77</v>
      </c>
      <c r="C930" s="49">
        <v>808</v>
      </c>
      <c r="D930" s="52" t="s">
        <v>14</v>
      </c>
      <c r="E930" s="52" t="s">
        <v>63</v>
      </c>
      <c r="F930" s="99" t="s">
        <v>36</v>
      </c>
      <c r="G930" s="52" t="s">
        <v>18</v>
      </c>
      <c r="H930" s="43"/>
      <c r="I930" s="213"/>
      <c r="J930" s="43">
        <f>H930+I930</f>
        <v>0</v>
      </c>
      <c r="K930" s="43"/>
      <c r="L930" s="213"/>
      <c r="M930" s="43">
        <f>K930+L930</f>
        <v>0</v>
      </c>
      <c r="N930" s="43"/>
      <c r="O930" s="213"/>
      <c r="P930" s="43">
        <f>N930+O930</f>
        <v>0</v>
      </c>
    </row>
    <row r="931" spans="2:16" ht="97.5" customHeight="1" x14ac:dyDescent="0.25">
      <c r="B931" s="162" t="s">
        <v>37</v>
      </c>
      <c r="C931" s="49">
        <v>808</v>
      </c>
      <c r="D931" s="52" t="s">
        <v>14</v>
      </c>
      <c r="E931" s="52" t="s">
        <v>63</v>
      </c>
      <c r="F931" s="99" t="s">
        <v>38</v>
      </c>
      <c r="G931" s="52" t="s">
        <v>18</v>
      </c>
      <c r="H931" s="43">
        <v>33829</v>
      </c>
      <c r="I931" s="213"/>
      <c r="J931" s="43">
        <f>H931+I931</f>
        <v>33829</v>
      </c>
      <c r="K931" s="43">
        <v>34878</v>
      </c>
      <c r="L931" s="213">
        <v>-1029</v>
      </c>
      <c r="M931" s="43">
        <f>K931+L931</f>
        <v>33849</v>
      </c>
      <c r="N931" s="43">
        <v>34959</v>
      </c>
      <c r="O931" s="213">
        <v>-1031</v>
      </c>
      <c r="P931" s="43">
        <f>N931+O931</f>
        <v>33928</v>
      </c>
    </row>
    <row r="932" spans="2:16" ht="58.5" customHeight="1" x14ac:dyDescent="0.25">
      <c r="B932" s="162" t="s">
        <v>39</v>
      </c>
      <c r="C932" s="49">
        <v>808</v>
      </c>
      <c r="D932" s="52" t="s">
        <v>14</v>
      </c>
      <c r="E932" s="52" t="s">
        <v>63</v>
      </c>
      <c r="F932" s="99" t="s">
        <v>38</v>
      </c>
      <c r="G932" s="52" t="s">
        <v>20</v>
      </c>
      <c r="H932" s="43">
        <v>1265</v>
      </c>
      <c r="I932" s="213"/>
      <c r="J932" s="43">
        <f>H932+I932</f>
        <v>1265</v>
      </c>
      <c r="K932" s="43">
        <v>1265</v>
      </c>
      <c r="L932" s="213"/>
      <c r="M932" s="43">
        <f>K932+L932</f>
        <v>1265</v>
      </c>
      <c r="N932" s="43">
        <v>1265</v>
      </c>
      <c r="O932" s="213"/>
      <c r="P932" s="43">
        <f>N932+O932</f>
        <v>1265</v>
      </c>
    </row>
    <row r="933" spans="2:16" ht="51.75" customHeight="1" x14ac:dyDescent="0.25">
      <c r="B933" s="162" t="s">
        <v>40</v>
      </c>
      <c r="C933" s="49">
        <v>808</v>
      </c>
      <c r="D933" s="52" t="s">
        <v>14</v>
      </c>
      <c r="E933" s="52" t="s">
        <v>63</v>
      </c>
      <c r="F933" s="99" t="s">
        <v>38</v>
      </c>
      <c r="G933" s="52" t="s">
        <v>22</v>
      </c>
      <c r="H933" s="43">
        <v>24</v>
      </c>
      <c r="I933" s="213"/>
      <c r="J933" s="43">
        <f>H933+I933</f>
        <v>24</v>
      </c>
      <c r="K933" s="43">
        <v>24</v>
      </c>
      <c r="L933" s="213"/>
      <c r="M933" s="43">
        <f>K933+L933</f>
        <v>24</v>
      </c>
      <c r="N933" s="43">
        <v>24</v>
      </c>
      <c r="O933" s="213"/>
      <c r="P933" s="43">
        <f>N933+O933</f>
        <v>24</v>
      </c>
    </row>
    <row r="934" spans="2:16" ht="85.5" hidden="1" customHeight="1" x14ac:dyDescent="0.25">
      <c r="B934" s="162"/>
      <c r="C934" s="49"/>
      <c r="D934" s="51"/>
      <c r="E934" s="51"/>
      <c r="F934" s="98"/>
      <c r="G934" s="51"/>
      <c r="H934" s="43"/>
      <c r="I934" s="213"/>
      <c r="J934" s="43"/>
      <c r="K934" s="43"/>
      <c r="L934" s="213"/>
      <c r="M934" s="43"/>
      <c r="N934" s="43"/>
      <c r="O934" s="213"/>
      <c r="P934" s="43"/>
    </row>
    <row r="935" spans="2:16" ht="15.75" x14ac:dyDescent="0.25">
      <c r="B935" s="158" t="s">
        <v>154</v>
      </c>
      <c r="C935" s="19">
        <v>808</v>
      </c>
      <c r="D935" s="17" t="s">
        <v>63</v>
      </c>
      <c r="E935" s="16"/>
      <c r="F935" s="90"/>
      <c r="G935" s="35"/>
      <c r="H935" s="44">
        <f>H936</f>
        <v>549096</v>
      </c>
      <c r="I935" s="216">
        <f t="shared" ref="I935:J937" si="466">I936</f>
        <v>0</v>
      </c>
      <c r="J935" s="44">
        <f t="shared" si="466"/>
        <v>549096</v>
      </c>
      <c r="K935" s="44">
        <f t="shared" ref="K935:N937" si="467">K936</f>
        <v>375686</v>
      </c>
      <c r="L935" s="216">
        <f t="shared" ref="L935:M937" si="468">L936</f>
        <v>-1250</v>
      </c>
      <c r="M935" s="44">
        <f t="shared" si="468"/>
        <v>374436</v>
      </c>
      <c r="N935" s="44">
        <f t="shared" si="467"/>
        <v>378004</v>
      </c>
      <c r="O935" s="216">
        <f t="shared" ref="O935:P937" si="469">O936</f>
        <v>-1300</v>
      </c>
      <c r="P935" s="44">
        <f t="shared" si="469"/>
        <v>376704</v>
      </c>
    </row>
    <row r="936" spans="2:16" ht="15.75" x14ac:dyDescent="0.25">
      <c r="B936" s="158" t="s">
        <v>155</v>
      </c>
      <c r="C936" s="19">
        <v>808</v>
      </c>
      <c r="D936" s="17" t="s">
        <v>295</v>
      </c>
      <c r="E936" s="17" t="s">
        <v>156</v>
      </c>
      <c r="F936" s="102"/>
      <c r="G936" s="35"/>
      <c r="H936" s="44">
        <f>H937</f>
        <v>549096</v>
      </c>
      <c r="I936" s="216">
        <f t="shared" si="466"/>
        <v>0</v>
      </c>
      <c r="J936" s="44">
        <f t="shared" si="466"/>
        <v>549096</v>
      </c>
      <c r="K936" s="44">
        <f t="shared" si="467"/>
        <v>375686</v>
      </c>
      <c r="L936" s="216">
        <f t="shared" si="468"/>
        <v>-1250</v>
      </c>
      <c r="M936" s="44">
        <f t="shared" si="468"/>
        <v>374436</v>
      </c>
      <c r="N936" s="44">
        <f t="shared" si="467"/>
        <v>378004</v>
      </c>
      <c r="O936" s="216">
        <f t="shared" si="469"/>
        <v>-1300</v>
      </c>
      <c r="P936" s="44">
        <f t="shared" si="469"/>
        <v>376704</v>
      </c>
    </row>
    <row r="937" spans="2:16" ht="15.75" x14ac:dyDescent="0.25">
      <c r="B937" s="162" t="s">
        <v>28</v>
      </c>
      <c r="C937" s="19">
        <v>808</v>
      </c>
      <c r="D937" s="24" t="s">
        <v>63</v>
      </c>
      <c r="E937" s="24" t="s">
        <v>156</v>
      </c>
      <c r="F937" s="90">
        <v>99</v>
      </c>
      <c r="G937" s="35"/>
      <c r="H937" s="43">
        <f>H938</f>
        <v>549096</v>
      </c>
      <c r="I937" s="213">
        <f t="shared" si="466"/>
        <v>0</v>
      </c>
      <c r="J937" s="43">
        <f t="shared" si="466"/>
        <v>549096</v>
      </c>
      <c r="K937" s="43">
        <f t="shared" si="467"/>
        <v>375686</v>
      </c>
      <c r="L937" s="213">
        <f t="shared" si="468"/>
        <v>-1250</v>
      </c>
      <c r="M937" s="43">
        <f t="shared" si="468"/>
        <v>374436</v>
      </c>
      <c r="N937" s="43">
        <f t="shared" si="467"/>
        <v>378004</v>
      </c>
      <c r="O937" s="213">
        <f t="shared" si="469"/>
        <v>-1300</v>
      </c>
      <c r="P937" s="43">
        <f t="shared" si="469"/>
        <v>376704</v>
      </c>
    </row>
    <row r="938" spans="2:16" ht="15.75" x14ac:dyDescent="0.25">
      <c r="B938" s="162" t="s">
        <v>29</v>
      </c>
      <c r="C938" s="19">
        <v>808</v>
      </c>
      <c r="D938" s="24" t="s">
        <v>63</v>
      </c>
      <c r="E938" s="24" t="s">
        <v>156</v>
      </c>
      <c r="F938" s="91" t="s">
        <v>87</v>
      </c>
      <c r="G938" s="58"/>
      <c r="H938" s="9">
        <f t="shared" ref="H938:P938" si="470">H943+H945+H941+H944+H942+H946+H939+H947+H948+H949</f>
        <v>549096</v>
      </c>
      <c r="I938" s="217">
        <f t="shared" si="470"/>
        <v>0</v>
      </c>
      <c r="J938" s="9">
        <f t="shared" si="470"/>
        <v>549096</v>
      </c>
      <c r="K938" s="9">
        <f t="shared" si="470"/>
        <v>375686</v>
      </c>
      <c r="L938" s="217">
        <f t="shared" si="470"/>
        <v>-1250</v>
      </c>
      <c r="M938" s="9">
        <f t="shared" si="470"/>
        <v>374436</v>
      </c>
      <c r="N938" s="9">
        <f t="shared" si="470"/>
        <v>378004</v>
      </c>
      <c r="O938" s="217">
        <f t="shared" si="470"/>
        <v>-1300</v>
      </c>
      <c r="P938" s="9">
        <f t="shared" si="470"/>
        <v>376704</v>
      </c>
    </row>
    <row r="939" spans="2:16" ht="57" customHeight="1" x14ac:dyDescent="0.25">
      <c r="B939" s="162" t="s">
        <v>185</v>
      </c>
      <c r="C939" s="19">
        <v>808</v>
      </c>
      <c r="D939" s="24" t="s">
        <v>63</v>
      </c>
      <c r="E939" s="24" t="s">
        <v>156</v>
      </c>
      <c r="F939" s="91" t="s">
        <v>76</v>
      </c>
      <c r="G939" s="58">
        <v>600</v>
      </c>
      <c r="H939" s="9">
        <v>14990</v>
      </c>
      <c r="I939" s="217">
        <v>5244</v>
      </c>
      <c r="J939" s="9">
        <f t="shared" ref="J939:J949" si="471">H939+I939</f>
        <v>20234</v>
      </c>
      <c r="K939" s="9">
        <v>16170</v>
      </c>
      <c r="L939" s="217">
        <v>844</v>
      </c>
      <c r="M939" s="9">
        <f t="shared" ref="M939:M949" si="472">K939+L939</f>
        <v>17014</v>
      </c>
      <c r="N939" s="9">
        <v>16200</v>
      </c>
      <c r="O939" s="217">
        <v>626</v>
      </c>
      <c r="P939" s="9">
        <f t="shared" ref="P939:P949" si="473">N939+O939</f>
        <v>16826</v>
      </c>
    </row>
    <row r="940" spans="2:16" ht="48.75" hidden="1" customHeight="1" x14ac:dyDescent="0.25">
      <c r="B940" s="156" t="s">
        <v>717</v>
      </c>
      <c r="C940" s="19">
        <v>808</v>
      </c>
      <c r="D940" s="24" t="s">
        <v>63</v>
      </c>
      <c r="E940" s="24" t="s">
        <v>156</v>
      </c>
      <c r="F940" s="91" t="s">
        <v>36</v>
      </c>
      <c r="G940" s="58">
        <v>400</v>
      </c>
      <c r="H940" s="9"/>
      <c r="I940" s="217"/>
      <c r="J940" s="9">
        <f t="shared" si="471"/>
        <v>0</v>
      </c>
      <c r="K940" s="9"/>
      <c r="L940" s="217"/>
      <c r="M940" s="9">
        <f t="shared" si="472"/>
        <v>0</v>
      </c>
      <c r="N940" s="9"/>
      <c r="O940" s="217"/>
      <c r="P940" s="9">
        <f t="shared" si="473"/>
        <v>0</v>
      </c>
    </row>
    <row r="941" spans="2:16" ht="33" customHeight="1" x14ac:dyDescent="0.25">
      <c r="B941" s="156" t="s">
        <v>921</v>
      </c>
      <c r="C941" s="19">
        <v>808</v>
      </c>
      <c r="D941" s="24" t="s">
        <v>63</v>
      </c>
      <c r="E941" s="24" t="s">
        <v>156</v>
      </c>
      <c r="F941" s="91" t="s">
        <v>922</v>
      </c>
      <c r="G941" s="21">
        <v>500</v>
      </c>
      <c r="H941" s="43">
        <v>0</v>
      </c>
      <c r="I941" s="213"/>
      <c r="J941" s="43"/>
      <c r="K941" s="43">
        <v>2270</v>
      </c>
      <c r="L941" s="213"/>
      <c r="M941" s="43">
        <f t="shared" si="472"/>
        <v>2270</v>
      </c>
      <c r="N941" s="43">
        <v>3581</v>
      </c>
      <c r="O941" s="213"/>
      <c r="P941" s="43">
        <f t="shared" si="473"/>
        <v>3581</v>
      </c>
    </row>
    <row r="942" spans="2:16" ht="72.75" hidden="1" customHeight="1" x14ac:dyDescent="0.25">
      <c r="B942" s="156" t="s">
        <v>923</v>
      </c>
      <c r="C942" s="19">
        <v>808</v>
      </c>
      <c r="D942" s="24" t="s">
        <v>63</v>
      </c>
      <c r="E942" s="24" t="s">
        <v>156</v>
      </c>
      <c r="F942" s="91" t="s">
        <v>922</v>
      </c>
      <c r="G942" s="21">
        <v>200</v>
      </c>
      <c r="H942" s="43"/>
      <c r="I942" s="213"/>
      <c r="J942" s="43">
        <f t="shared" si="471"/>
        <v>0</v>
      </c>
      <c r="K942" s="43"/>
      <c r="L942" s="213"/>
      <c r="M942" s="43">
        <f t="shared" si="472"/>
        <v>0</v>
      </c>
      <c r="N942" s="43"/>
      <c r="O942" s="213"/>
      <c r="P942" s="43">
        <f t="shared" si="473"/>
        <v>0</v>
      </c>
    </row>
    <row r="943" spans="2:16" ht="69" customHeight="1" x14ac:dyDescent="0.25">
      <c r="B943" s="162" t="s">
        <v>924</v>
      </c>
      <c r="C943" s="19">
        <v>808</v>
      </c>
      <c r="D943" s="24" t="s">
        <v>63</v>
      </c>
      <c r="E943" s="24" t="s">
        <v>156</v>
      </c>
      <c r="F943" s="91" t="s">
        <v>925</v>
      </c>
      <c r="G943" s="58">
        <v>200</v>
      </c>
      <c r="H943" s="43">
        <v>9149</v>
      </c>
      <c r="I943" s="213">
        <v>-5244</v>
      </c>
      <c r="J943" s="43">
        <f t="shared" si="471"/>
        <v>3905</v>
      </c>
      <c r="K943" s="43">
        <v>10529</v>
      </c>
      <c r="L943" s="213">
        <v>-1260</v>
      </c>
      <c r="M943" s="43">
        <f t="shared" si="472"/>
        <v>9269</v>
      </c>
      <c r="N943" s="43">
        <v>10253</v>
      </c>
      <c r="O943" s="213">
        <v>-1060</v>
      </c>
      <c r="P943" s="43">
        <f t="shared" si="473"/>
        <v>9193</v>
      </c>
    </row>
    <row r="944" spans="2:16" ht="68.25" hidden="1" customHeight="1" x14ac:dyDescent="0.25">
      <c r="B944" s="162" t="s">
        <v>926</v>
      </c>
      <c r="C944" s="19">
        <v>808</v>
      </c>
      <c r="D944" s="24" t="s">
        <v>63</v>
      </c>
      <c r="E944" s="24" t="s">
        <v>156</v>
      </c>
      <c r="F944" s="91" t="s">
        <v>925</v>
      </c>
      <c r="G944" s="58">
        <v>400</v>
      </c>
      <c r="H944" s="43"/>
      <c r="I944" s="213"/>
      <c r="J944" s="43">
        <f t="shared" si="471"/>
        <v>0</v>
      </c>
      <c r="K944" s="43"/>
      <c r="L944" s="213"/>
      <c r="M944" s="43">
        <f t="shared" si="472"/>
        <v>0</v>
      </c>
      <c r="N944" s="43"/>
      <c r="O944" s="213"/>
      <c r="P944" s="43">
        <f t="shared" si="473"/>
        <v>0</v>
      </c>
    </row>
    <row r="945" spans="2:16" ht="54.75" customHeight="1" x14ac:dyDescent="0.25">
      <c r="B945" s="162" t="s">
        <v>927</v>
      </c>
      <c r="C945" s="19">
        <v>808</v>
      </c>
      <c r="D945" s="24" t="s">
        <v>63</v>
      </c>
      <c r="E945" s="24" t="s">
        <v>156</v>
      </c>
      <c r="F945" s="91" t="s">
        <v>925</v>
      </c>
      <c r="G945" s="58">
        <v>800</v>
      </c>
      <c r="H945" s="43">
        <v>34957</v>
      </c>
      <c r="I945" s="213"/>
      <c r="J945" s="43">
        <f t="shared" si="471"/>
        <v>34957</v>
      </c>
      <c r="K945" s="43">
        <v>36717</v>
      </c>
      <c r="L945" s="213">
        <v>-834</v>
      </c>
      <c r="M945" s="43">
        <f t="shared" si="472"/>
        <v>35883</v>
      </c>
      <c r="N945" s="43">
        <v>37970</v>
      </c>
      <c r="O945" s="213">
        <v>-866</v>
      </c>
      <c r="P945" s="43">
        <f t="shared" si="473"/>
        <v>37104</v>
      </c>
    </row>
    <row r="946" spans="2:16" ht="55.5" hidden="1" customHeight="1" x14ac:dyDescent="0.25">
      <c r="B946" s="162" t="s">
        <v>2293</v>
      </c>
      <c r="C946" s="19">
        <v>808</v>
      </c>
      <c r="D946" s="24" t="s">
        <v>63</v>
      </c>
      <c r="E946" s="24" t="s">
        <v>156</v>
      </c>
      <c r="F946" s="91" t="s">
        <v>928</v>
      </c>
      <c r="G946" s="58">
        <v>400</v>
      </c>
      <c r="H946" s="43"/>
      <c r="I946" s="213"/>
      <c r="J946" s="43">
        <f t="shared" si="471"/>
        <v>0</v>
      </c>
      <c r="K946" s="43"/>
      <c r="L946" s="213"/>
      <c r="M946" s="43">
        <f t="shared" si="472"/>
        <v>0</v>
      </c>
      <c r="N946" s="43"/>
      <c r="O946" s="213"/>
      <c r="P946" s="43">
        <f t="shared" si="473"/>
        <v>0</v>
      </c>
    </row>
    <row r="947" spans="2:16" ht="45.75" customHeight="1" x14ac:dyDescent="0.25">
      <c r="B947" s="162" t="s">
        <v>2294</v>
      </c>
      <c r="C947" s="19">
        <v>808</v>
      </c>
      <c r="D947" s="24" t="s">
        <v>63</v>
      </c>
      <c r="E947" s="24" t="s">
        <v>156</v>
      </c>
      <c r="F947" s="91" t="s">
        <v>929</v>
      </c>
      <c r="G947" s="58">
        <v>400</v>
      </c>
      <c r="H947" s="43">
        <v>280000</v>
      </c>
      <c r="I947" s="213"/>
      <c r="J947" s="43">
        <f t="shared" si="471"/>
        <v>280000</v>
      </c>
      <c r="K947" s="43">
        <v>0</v>
      </c>
      <c r="L947" s="213"/>
      <c r="M947" s="43"/>
      <c r="N947" s="43">
        <v>0</v>
      </c>
      <c r="O947" s="213"/>
      <c r="P947" s="43"/>
    </row>
    <row r="948" spans="2:16" ht="59.25" customHeight="1" x14ac:dyDescent="0.25">
      <c r="B948" s="162" t="s">
        <v>2340</v>
      </c>
      <c r="C948" s="19">
        <v>808</v>
      </c>
      <c r="D948" s="24" t="s">
        <v>63</v>
      </c>
      <c r="E948" s="24" t="s">
        <v>156</v>
      </c>
      <c r="F948" s="91" t="s">
        <v>2135</v>
      </c>
      <c r="G948" s="58">
        <v>400</v>
      </c>
      <c r="H948" s="43">
        <v>210000</v>
      </c>
      <c r="I948" s="213"/>
      <c r="J948" s="43">
        <f t="shared" si="471"/>
        <v>210000</v>
      </c>
      <c r="K948" s="43">
        <v>310000</v>
      </c>
      <c r="L948" s="213"/>
      <c r="M948" s="43">
        <f t="shared" si="472"/>
        <v>310000</v>
      </c>
      <c r="N948" s="43">
        <v>310000</v>
      </c>
      <c r="O948" s="213"/>
      <c r="P948" s="43">
        <f t="shared" si="473"/>
        <v>310000</v>
      </c>
    </row>
    <row r="949" spans="2:16" ht="45" hidden="1" customHeight="1" x14ac:dyDescent="0.25">
      <c r="B949" s="162" t="s">
        <v>747</v>
      </c>
      <c r="C949" s="19">
        <v>808</v>
      </c>
      <c r="D949" s="24" t="s">
        <v>63</v>
      </c>
      <c r="E949" s="24" t="s">
        <v>156</v>
      </c>
      <c r="F949" s="91" t="s">
        <v>36</v>
      </c>
      <c r="G949" s="58">
        <v>400</v>
      </c>
      <c r="H949" s="43"/>
      <c r="I949" s="213"/>
      <c r="J949" s="43">
        <f t="shared" si="471"/>
        <v>0</v>
      </c>
      <c r="K949" s="43"/>
      <c r="L949" s="213"/>
      <c r="M949" s="43">
        <f t="shared" si="472"/>
        <v>0</v>
      </c>
      <c r="N949" s="43"/>
      <c r="O949" s="213"/>
      <c r="P949" s="43">
        <f t="shared" si="473"/>
        <v>0</v>
      </c>
    </row>
    <row r="950" spans="2:16" ht="20.25" customHeight="1" x14ac:dyDescent="0.25">
      <c r="B950" s="158" t="s">
        <v>47</v>
      </c>
      <c r="C950" s="19">
        <v>808</v>
      </c>
      <c r="D950" s="17" t="s">
        <v>48</v>
      </c>
      <c r="E950" s="23"/>
      <c r="F950" s="90"/>
      <c r="G950" s="58"/>
      <c r="H950" s="8">
        <f t="shared" ref="H950:P950" si="474">H951+H956+H964+H972+H980</f>
        <v>53</v>
      </c>
      <c r="I950" s="211">
        <f t="shared" si="474"/>
        <v>0</v>
      </c>
      <c r="J950" s="8">
        <f t="shared" si="474"/>
        <v>53</v>
      </c>
      <c r="K950" s="8">
        <f t="shared" si="474"/>
        <v>53</v>
      </c>
      <c r="L950" s="211">
        <f t="shared" si="474"/>
        <v>0</v>
      </c>
      <c r="M950" s="8">
        <f t="shared" si="474"/>
        <v>53</v>
      </c>
      <c r="N950" s="8">
        <f t="shared" si="474"/>
        <v>53</v>
      </c>
      <c r="O950" s="211">
        <f t="shared" si="474"/>
        <v>0</v>
      </c>
      <c r="P950" s="8">
        <f t="shared" si="474"/>
        <v>53</v>
      </c>
    </row>
    <row r="951" spans="2:16" ht="15.75" hidden="1" x14ac:dyDescent="0.25">
      <c r="B951" s="158" t="s">
        <v>667</v>
      </c>
      <c r="C951" s="19">
        <v>808</v>
      </c>
      <c r="D951" s="20" t="s">
        <v>48</v>
      </c>
      <c r="E951" s="18">
        <v>2</v>
      </c>
      <c r="F951" s="102"/>
      <c r="G951" s="58"/>
      <c r="H951" s="8">
        <f>H952</f>
        <v>0</v>
      </c>
      <c r="I951" s="211">
        <f t="shared" ref="I951:J954" si="475">I952</f>
        <v>0</v>
      </c>
      <c r="J951" s="8">
        <f t="shared" si="475"/>
        <v>0</v>
      </c>
      <c r="K951" s="8">
        <f t="shared" ref="K951:N954" si="476">K952</f>
        <v>0</v>
      </c>
      <c r="L951" s="211">
        <f t="shared" ref="L951:M954" si="477">L952</f>
        <v>0</v>
      </c>
      <c r="M951" s="8">
        <f t="shared" si="477"/>
        <v>0</v>
      </c>
      <c r="N951" s="8">
        <f t="shared" si="476"/>
        <v>0</v>
      </c>
      <c r="O951" s="211">
        <f t="shared" ref="O951:P954" si="478">O952</f>
        <v>0</v>
      </c>
      <c r="P951" s="8">
        <f t="shared" si="478"/>
        <v>0</v>
      </c>
    </row>
    <row r="952" spans="2:16" ht="30" hidden="1" x14ac:dyDescent="0.25">
      <c r="B952" s="156" t="s">
        <v>50</v>
      </c>
      <c r="C952" s="19">
        <v>808</v>
      </c>
      <c r="D952" s="22" t="s">
        <v>48</v>
      </c>
      <c r="E952" s="22" t="s">
        <v>59</v>
      </c>
      <c r="F952" s="89" t="s">
        <v>51</v>
      </c>
      <c r="G952" s="21"/>
      <c r="H952" s="9">
        <f>H953</f>
        <v>0</v>
      </c>
      <c r="I952" s="217">
        <f t="shared" si="475"/>
        <v>0</v>
      </c>
      <c r="J952" s="9">
        <f t="shared" si="475"/>
        <v>0</v>
      </c>
      <c r="K952" s="9">
        <f t="shared" si="476"/>
        <v>0</v>
      </c>
      <c r="L952" s="217">
        <f t="shared" si="477"/>
        <v>0</v>
      </c>
      <c r="M952" s="9">
        <f t="shared" si="477"/>
        <v>0</v>
      </c>
      <c r="N952" s="9">
        <f t="shared" si="476"/>
        <v>0</v>
      </c>
      <c r="O952" s="217">
        <f t="shared" si="478"/>
        <v>0</v>
      </c>
      <c r="P952" s="9">
        <f t="shared" si="478"/>
        <v>0</v>
      </c>
    </row>
    <row r="953" spans="2:16" ht="30" hidden="1" x14ac:dyDescent="0.25">
      <c r="B953" s="156" t="s">
        <v>930</v>
      </c>
      <c r="C953" s="19">
        <v>808</v>
      </c>
      <c r="D953" s="22" t="s">
        <v>48</v>
      </c>
      <c r="E953" s="22" t="s">
        <v>59</v>
      </c>
      <c r="F953" s="89" t="s">
        <v>931</v>
      </c>
      <c r="G953" s="21"/>
      <c r="H953" s="9">
        <f>H954</f>
        <v>0</v>
      </c>
      <c r="I953" s="217">
        <f t="shared" si="475"/>
        <v>0</v>
      </c>
      <c r="J953" s="9">
        <f t="shared" si="475"/>
        <v>0</v>
      </c>
      <c r="K953" s="9">
        <f t="shared" si="476"/>
        <v>0</v>
      </c>
      <c r="L953" s="217">
        <f t="shared" si="477"/>
        <v>0</v>
      </c>
      <c r="M953" s="9">
        <f t="shared" si="477"/>
        <v>0</v>
      </c>
      <c r="N953" s="9">
        <f t="shared" si="476"/>
        <v>0</v>
      </c>
      <c r="O953" s="217">
        <f t="shared" si="478"/>
        <v>0</v>
      </c>
      <c r="P953" s="9">
        <f t="shared" si="478"/>
        <v>0</v>
      </c>
    </row>
    <row r="954" spans="2:16" ht="30" hidden="1" x14ac:dyDescent="0.25">
      <c r="B954" s="156" t="s">
        <v>183</v>
      </c>
      <c r="C954" s="19">
        <v>808</v>
      </c>
      <c r="D954" s="22" t="s">
        <v>48</v>
      </c>
      <c r="E954" s="22" t="s">
        <v>59</v>
      </c>
      <c r="F954" s="89" t="s">
        <v>357</v>
      </c>
      <c r="G954" s="21"/>
      <c r="H954" s="9">
        <f>H955</f>
        <v>0</v>
      </c>
      <c r="I954" s="217">
        <f t="shared" si="475"/>
        <v>0</v>
      </c>
      <c r="J954" s="9">
        <f t="shared" si="475"/>
        <v>0</v>
      </c>
      <c r="K954" s="9">
        <f t="shared" si="476"/>
        <v>0</v>
      </c>
      <c r="L954" s="217">
        <f t="shared" si="477"/>
        <v>0</v>
      </c>
      <c r="M954" s="9">
        <f t="shared" si="477"/>
        <v>0</v>
      </c>
      <c r="N954" s="9">
        <f t="shared" si="476"/>
        <v>0</v>
      </c>
      <c r="O954" s="217">
        <f t="shared" si="478"/>
        <v>0</v>
      </c>
      <c r="P954" s="9">
        <f t="shared" si="478"/>
        <v>0</v>
      </c>
    </row>
    <row r="955" spans="2:16" ht="30" hidden="1" x14ac:dyDescent="0.25">
      <c r="B955" s="156" t="s">
        <v>932</v>
      </c>
      <c r="C955" s="19">
        <v>808</v>
      </c>
      <c r="D955" s="22" t="s">
        <v>48</v>
      </c>
      <c r="E955" s="22" t="s">
        <v>59</v>
      </c>
      <c r="F955" s="89" t="s">
        <v>359</v>
      </c>
      <c r="G955" s="22" t="s">
        <v>150</v>
      </c>
      <c r="H955" s="43"/>
      <c r="I955" s="213"/>
      <c r="J955" s="43"/>
      <c r="K955" s="43"/>
      <c r="L955" s="213"/>
      <c r="M955" s="43"/>
      <c r="N955" s="43"/>
      <c r="O955" s="213"/>
      <c r="P955" s="43"/>
    </row>
    <row r="956" spans="2:16" ht="15.75" hidden="1" x14ac:dyDescent="0.25">
      <c r="B956" s="158" t="s">
        <v>354</v>
      </c>
      <c r="C956" s="19">
        <v>808</v>
      </c>
      <c r="D956" s="20" t="s">
        <v>48</v>
      </c>
      <c r="E956" s="18">
        <v>4</v>
      </c>
      <c r="F956" s="88"/>
      <c r="G956" s="21"/>
      <c r="H956" s="44">
        <f t="shared" ref="H956:J957" si="479">H957</f>
        <v>0</v>
      </c>
      <c r="I956" s="216">
        <f t="shared" si="479"/>
        <v>0</v>
      </c>
      <c r="J956" s="44">
        <f t="shared" si="479"/>
        <v>0</v>
      </c>
      <c r="K956" s="44">
        <f t="shared" ref="K956:N957" si="480">K957</f>
        <v>0</v>
      </c>
      <c r="L956" s="216">
        <f>L957</f>
        <v>0</v>
      </c>
      <c r="M956" s="44">
        <f>M957</f>
        <v>0</v>
      </c>
      <c r="N956" s="44">
        <f t="shared" si="480"/>
        <v>0</v>
      </c>
      <c r="O956" s="216">
        <f>O957</f>
        <v>0</v>
      </c>
      <c r="P956" s="44">
        <f>P957</f>
        <v>0</v>
      </c>
    </row>
    <row r="957" spans="2:16" ht="47.25" hidden="1" customHeight="1" x14ac:dyDescent="0.25">
      <c r="B957" s="156" t="s">
        <v>50</v>
      </c>
      <c r="C957" s="19">
        <v>808</v>
      </c>
      <c r="D957" s="22" t="s">
        <v>48</v>
      </c>
      <c r="E957" s="22" t="s">
        <v>63</v>
      </c>
      <c r="F957" s="89" t="s">
        <v>51</v>
      </c>
      <c r="G957" s="21"/>
      <c r="H957" s="9">
        <f t="shared" si="479"/>
        <v>0</v>
      </c>
      <c r="I957" s="217">
        <f t="shared" si="479"/>
        <v>0</v>
      </c>
      <c r="J957" s="9">
        <f t="shared" si="479"/>
        <v>0</v>
      </c>
      <c r="K957" s="9">
        <f t="shared" si="480"/>
        <v>0</v>
      </c>
      <c r="L957" s="217">
        <f>L958</f>
        <v>0</v>
      </c>
      <c r="M957" s="9">
        <f>M958</f>
        <v>0</v>
      </c>
      <c r="N957" s="9">
        <f t="shared" si="480"/>
        <v>0</v>
      </c>
      <c r="O957" s="217">
        <f>O958</f>
        <v>0</v>
      </c>
      <c r="P957" s="9">
        <f>P958</f>
        <v>0</v>
      </c>
    </row>
    <row r="958" spans="2:16" ht="15.75" hidden="1" x14ac:dyDescent="0.25">
      <c r="B958" s="156" t="s">
        <v>355</v>
      </c>
      <c r="C958" s="19">
        <v>808</v>
      </c>
      <c r="D958" s="22" t="s">
        <v>48</v>
      </c>
      <c r="E958" s="22" t="s">
        <v>63</v>
      </c>
      <c r="F958" s="89" t="s">
        <v>356</v>
      </c>
      <c r="G958" s="21"/>
      <c r="H958" s="9">
        <f t="shared" ref="H958:P958" si="481">H959+H961</f>
        <v>0</v>
      </c>
      <c r="I958" s="217">
        <f t="shared" si="481"/>
        <v>0</v>
      </c>
      <c r="J958" s="9">
        <f t="shared" si="481"/>
        <v>0</v>
      </c>
      <c r="K958" s="9">
        <f t="shared" si="481"/>
        <v>0</v>
      </c>
      <c r="L958" s="217">
        <f t="shared" si="481"/>
        <v>0</v>
      </c>
      <c r="M958" s="9">
        <f t="shared" si="481"/>
        <v>0</v>
      </c>
      <c r="N958" s="9">
        <f t="shared" si="481"/>
        <v>0</v>
      </c>
      <c r="O958" s="217">
        <f t="shared" si="481"/>
        <v>0</v>
      </c>
      <c r="P958" s="9">
        <f t="shared" si="481"/>
        <v>0</v>
      </c>
    </row>
    <row r="959" spans="2:16" ht="30" hidden="1" x14ac:dyDescent="0.25">
      <c r="B959" s="156" t="s">
        <v>183</v>
      </c>
      <c r="C959" s="19">
        <v>808</v>
      </c>
      <c r="D959" s="22" t="s">
        <v>48</v>
      </c>
      <c r="E959" s="22" t="s">
        <v>63</v>
      </c>
      <c r="F959" s="89" t="s">
        <v>357</v>
      </c>
      <c r="G959" s="21"/>
      <c r="H959" s="9">
        <f t="shared" ref="H959:P959" si="482">H960</f>
        <v>0</v>
      </c>
      <c r="I959" s="217">
        <f t="shared" si="482"/>
        <v>0</v>
      </c>
      <c r="J959" s="9">
        <f t="shared" si="482"/>
        <v>0</v>
      </c>
      <c r="K959" s="9">
        <f t="shared" si="482"/>
        <v>0</v>
      </c>
      <c r="L959" s="217">
        <f t="shared" si="482"/>
        <v>0</v>
      </c>
      <c r="M959" s="9">
        <f t="shared" si="482"/>
        <v>0</v>
      </c>
      <c r="N959" s="9">
        <f t="shared" si="482"/>
        <v>0</v>
      </c>
      <c r="O959" s="217">
        <f t="shared" si="482"/>
        <v>0</v>
      </c>
      <c r="P959" s="9">
        <f t="shared" si="482"/>
        <v>0</v>
      </c>
    </row>
    <row r="960" spans="2:16" ht="60" hidden="1" x14ac:dyDescent="0.25">
      <c r="B960" s="156" t="s">
        <v>933</v>
      </c>
      <c r="C960" s="19">
        <v>808</v>
      </c>
      <c r="D960" s="22" t="s">
        <v>48</v>
      </c>
      <c r="E960" s="22" t="s">
        <v>63</v>
      </c>
      <c r="F960" s="89" t="s">
        <v>359</v>
      </c>
      <c r="G960" s="22" t="s">
        <v>150</v>
      </c>
      <c r="H960" s="43"/>
      <c r="I960" s="213"/>
      <c r="J960" s="43"/>
      <c r="K960" s="43"/>
      <c r="L960" s="213"/>
      <c r="M960" s="43"/>
      <c r="N960" s="43"/>
      <c r="O960" s="213"/>
      <c r="P960" s="43"/>
    </row>
    <row r="961" spans="2:16" ht="15.75" hidden="1" x14ac:dyDescent="0.25">
      <c r="B961" s="156" t="s">
        <v>934</v>
      </c>
      <c r="C961" s="19">
        <v>808</v>
      </c>
      <c r="D961" s="22" t="s">
        <v>48</v>
      </c>
      <c r="E961" s="22" t="s">
        <v>63</v>
      </c>
      <c r="F961" s="89" t="s">
        <v>935</v>
      </c>
      <c r="G961" s="21"/>
      <c r="H961" s="9">
        <f t="shared" ref="H961:P961" si="483">H962+H963</f>
        <v>0</v>
      </c>
      <c r="I961" s="217">
        <f t="shared" si="483"/>
        <v>0</v>
      </c>
      <c r="J961" s="9">
        <f t="shared" si="483"/>
        <v>0</v>
      </c>
      <c r="K961" s="9">
        <f t="shared" si="483"/>
        <v>0</v>
      </c>
      <c r="L961" s="217">
        <f t="shared" si="483"/>
        <v>0</v>
      </c>
      <c r="M961" s="9">
        <f t="shared" si="483"/>
        <v>0</v>
      </c>
      <c r="N961" s="9">
        <f t="shared" si="483"/>
        <v>0</v>
      </c>
      <c r="O961" s="217">
        <f t="shared" si="483"/>
        <v>0</v>
      </c>
      <c r="P961" s="9">
        <f t="shared" si="483"/>
        <v>0</v>
      </c>
    </row>
    <row r="962" spans="2:16" ht="45" hidden="1" x14ac:dyDescent="0.25">
      <c r="B962" s="156" t="s">
        <v>936</v>
      </c>
      <c r="C962" s="19">
        <v>808</v>
      </c>
      <c r="D962" s="22" t="s">
        <v>48</v>
      </c>
      <c r="E962" s="22" t="s">
        <v>63</v>
      </c>
      <c r="F962" s="89" t="s">
        <v>937</v>
      </c>
      <c r="G962" s="22" t="s">
        <v>210</v>
      </c>
      <c r="H962" s="43"/>
      <c r="I962" s="213"/>
      <c r="J962" s="43"/>
      <c r="K962" s="43"/>
      <c r="L962" s="213"/>
      <c r="M962" s="43"/>
      <c r="N962" s="43"/>
      <c r="O962" s="213"/>
      <c r="P962" s="43"/>
    </row>
    <row r="963" spans="2:16" ht="30" hidden="1" x14ac:dyDescent="0.25">
      <c r="B963" s="156" t="s">
        <v>938</v>
      </c>
      <c r="C963" s="19">
        <v>808</v>
      </c>
      <c r="D963" s="22" t="s">
        <v>48</v>
      </c>
      <c r="E963" s="22" t="s">
        <v>63</v>
      </c>
      <c r="F963" s="89" t="s">
        <v>939</v>
      </c>
      <c r="G963" s="22" t="s">
        <v>210</v>
      </c>
      <c r="H963" s="43"/>
      <c r="I963" s="213"/>
      <c r="J963" s="43"/>
      <c r="K963" s="43"/>
      <c r="L963" s="213"/>
      <c r="M963" s="43"/>
      <c r="N963" s="43"/>
      <c r="O963" s="213"/>
      <c r="P963" s="43"/>
    </row>
    <row r="964" spans="2:16" ht="29.25" x14ac:dyDescent="0.25">
      <c r="B964" s="158" t="s">
        <v>49</v>
      </c>
      <c r="C964" s="19">
        <v>808</v>
      </c>
      <c r="D964" s="17" t="s">
        <v>48</v>
      </c>
      <c r="E964" s="17" t="s">
        <v>15</v>
      </c>
      <c r="F964" s="102"/>
      <c r="G964" s="35"/>
      <c r="H964" s="8">
        <f t="shared" ref="H964:P964" si="484">H965</f>
        <v>53</v>
      </c>
      <c r="I964" s="211">
        <f t="shared" si="484"/>
        <v>0</v>
      </c>
      <c r="J964" s="8">
        <f t="shared" si="484"/>
        <v>53</v>
      </c>
      <c r="K964" s="8">
        <f t="shared" si="484"/>
        <v>53</v>
      </c>
      <c r="L964" s="211">
        <f t="shared" si="484"/>
        <v>0</v>
      </c>
      <c r="M964" s="8">
        <f t="shared" si="484"/>
        <v>53</v>
      </c>
      <c r="N964" s="8">
        <f t="shared" si="484"/>
        <v>53</v>
      </c>
      <c r="O964" s="211">
        <f t="shared" si="484"/>
        <v>0</v>
      </c>
      <c r="P964" s="8">
        <f t="shared" si="484"/>
        <v>53</v>
      </c>
    </row>
    <row r="965" spans="2:16" ht="32.25" customHeight="1" x14ac:dyDescent="0.25">
      <c r="B965" s="156" t="s">
        <v>50</v>
      </c>
      <c r="C965" s="19">
        <v>808</v>
      </c>
      <c r="D965" s="24" t="s">
        <v>48</v>
      </c>
      <c r="E965" s="24" t="s">
        <v>15</v>
      </c>
      <c r="F965" s="91" t="s">
        <v>51</v>
      </c>
      <c r="G965" s="35"/>
      <c r="H965" s="9">
        <f t="shared" ref="H965:P965" si="485">H966+H969</f>
        <v>53</v>
      </c>
      <c r="I965" s="217">
        <f t="shared" si="485"/>
        <v>0</v>
      </c>
      <c r="J965" s="9">
        <f t="shared" si="485"/>
        <v>53</v>
      </c>
      <c r="K965" s="9">
        <f t="shared" si="485"/>
        <v>53</v>
      </c>
      <c r="L965" s="217">
        <f t="shared" si="485"/>
        <v>0</v>
      </c>
      <c r="M965" s="9">
        <f t="shared" si="485"/>
        <v>53</v>
      </c>
      <c r="N965" s="9">
        <f t="shared" si="485"/>
        <v>53</v>
      </c>
      <c r="O965" s="217">
        <f t="shared" si="485"/>
        <v>0</v>
      </c>
      <c r="P965" s="9">
        <f t="shared" si="485"/>
        <v>53</v>
      </c>
    </row>
    <row r="966" spans="2:16" ht="41.25" customHeight="1" x14ac:dyDescent="0.25">
      <c r="B966" s="156" t="s">
        <v>205</v>
      </c>
      <c r="C966" s="19">
        <v>808</v>
      </c>
      <c r="D966" s="24" t="s">
        <v>48</v>
      </c>
      <c r="E966" s="24" t="s">
        <v>15</v>
      </c>
      <c r="F966" s="91" t="s">
        <v>53</v>
      </c>
      <c r="G966" s="58"/>
      <c r="H966" s="9">
        <f t="shared" ref="H966:J967" si="486">H967</f>
        <v>53</v>
      </c>
      <c r="I966" s="217">
        <f t="shared" si="486"/>
        <v>0</v>
      </c>
      <c r="J966" s="9">
        <f t="shared" si="486"/>
        <v>53</v>
      </c>
      <c r="K966" s="9">
        <f t="shared" ref="K966:N967" si="487">K967</f>
        <v>53</v>
      </c>
      <c r="L966" s="217">
        <f>L967</f>
        <v>0</v>
      </c>
      <c r="M966" s="9">
        <f>M967</f>
        <v>53</v>
      </c>
      <c r="N966" s="9">
        <f t="shared" si="487"/>
        <v>53</v>
      </c>
      <c r="O966" s="217">
        <f>O967</f>
        <v>0</v>
      </c>
      <c r="P966" s="9">
        <f>P967</f>
        <v>53</v>
      </c>
    </row>
    <row r="967" spans="2:16" ht="41.25" customHeight="1" x14ac:dyDescent="0.25">
      <c r="B967" s="156" t="s">
        <v>54</v>
      </c>
      <c r="C967" s="19">
        <v>808</v>
      </c>
      <c r="D967" s="24" t="s">
        <v>48</v>
      </c>
      <c r="E967" s="24" t="s">
        <v>15</v>
      </c>
      <c r="F967" s="91" t="s">
        <v>55</v>
      </c>
      <c r="G967" s="58"/>
      <c r="H967" s="9">
        <f t="shared" si="486"/>
        <v>53</v>
      </c>
      <c r="I967" s="217">
        <f t="shared" si="486"/>
        <v>0</v>
      </c>
      <c r="J967" s="9">
        <f t="shared" si="486"/>
        <v>53</v>
      </c>
      <c r="K967" s="9">
        <f t="shared" si="487"/>
        <v>53</v>
      </c>
      <c r="L967" s="217">
        <f>L968</f>
        <v>0</v>
      </c>
      <c r="M967" s="9">
        <f>M968</f>
        <v>53</v>
      </c>
      <c r="N967" s="9">
        <f t="shared" si="487"/>
        <v>53</v>
      </c>
      <c r="O967" s="217">
        <f>O968</f>
        <v>0</v>
      </c>
      <c r="P967" s="9">
        <f>P968</f>
        <v>53</v>
      </c>
    </row>
    <row r="968" spans="2:16" ht="93.75" customHeight="1" x14ac:dyDescent="0.25">
      <c r="B968" s="156" t="s">
        <v>2336</v>
      </c>
      <c r="C968" s="19">
        <v>808</v>
      </c>
      <c r="D968" s="24" t="s">
        <v>48</v>
      </c>
      <c r="E968" s="24" t="s">
        <v>15</v>
      </c>
      <c r="F968" s="91" t="s">
        <v>56</v>
      </c>
      <c r="G968" s="59" t="s">
        <v>20</v>
      </c>
      <c r="H968" s="43">
        <v>53</v>
      </c>
      <c r="I968" s="213"/>
      <c r="J968" s="43">
        <f>H968+I968</f>
        <v>53</v>
      </c>
      <c r="K968" s="43">
        <v>53</v>
      </c>
      <c r="L968" s="213"/>
      <c r="M968" s="43">
        <f>K968+L968</f>
        <v>53</v>
      </c>
      <c r="N968" s="43">
        <v>53</v>
      </c>
      <c r="O968" s="213"/>
      <c r="P968" s="43">
        <f>N968+O968</f>
        <v>53</v>
      </c>
    </row>
    <row r="969" spans="2:16" ht="15.75" hidden="1" x14ac:dyDescent="0.25">
      <c r="B969" s="156" t="s">
        <v>355</v>
      </c>
      <c r="C969" s="19">
        <v>808</v>
      </c>
      <c r="D969" s="22" t="s">
        <v>48</v>
      </c>
      <c r="E969" s="22" t="s">
        <v>15</v>
      </c>
      <c r="F969" s="89" t="s">
        <v>940</v>
      </c>
      <c r="G969" s="21"/>
      <c r="H969" s="9">
        <f t="shared" ref="H969:J970" si="488">H970</f>
        <v>0</v>
      </c>
      <c r="I969" s="217">
        <f t="shared" si="488"/>
        <v>0</v>
      </c>
      <c r="J969" s="9">
        <f t="shared" si="488"/>
        <v>0</v>
      </c>
      <c r="K969" s="9">
        <f t="shared" ref="K969:N970" si="489">K970</f>
        <v>0</v>
      </c>
      <c r="L969" s="217">
        <f>L970</f>
        <v>0</v>
      </c>
      <c r="M969" s="9">
        <f>M970</f>
        <v>0</v>
      </c>
      <c r="N969" s="9">
        <f t="shared" si="489"/>
        <v>0</v>
      </c>
      <c r="O969" s="217">
        <f>O970</f>
        <v>0</v>
      </c>
      <c r="P969" s="9">
        <f>P970</f>
        <v>0</v>
      </c>
    </row>
    <row r="970" spans="2:16" ht="30" hidden="1" x14ac:dyDescent="0.25">
      <c r="B970" s="156" t="s">
        <v>183</v>
      </c>
      <c r="C970" s="19">
        <v>808</v>
      </c>
      <c r="D970" s="22" t="s">
        <v>48</v>
      </c>
      <c r="E970" s="22" t="s">
        <v>15</v>
      </c>
      <c r="F970" s="89" t="s">
        <v>357</v>
      </c>
      <c r="G970" s="21"/>
      <c r="H970" s="9">
        <f t="shared" si="488"/>
        <v>0</v>
      </c>
      <c r="I970" s="217">
        <f t="shared" si="488"/>
        <v>0</v>
      </c>
      <c r="J970" s="9">
        <f t="shared" si="488"/>
        <v>0</v>
      </c>
      <c r="K970" s="9">
        <f t="shared" si="489"/>
        <v>0</v>
      </c>
      <c r="L970" s="217">
        <f>L971</f>
        <v>0</v>
      </c>
      <c r="M970" s="9">
        <f>M971</f>
        <v>0</v>
      </c>
      <c r="N970" s="9">
        <f t="shared" si="489"/>
        <v>0</v>
      </c>
      <c r="O970" s="217">
        <f>O971</f>
        <v>0</v>
      </c>
      <c r="P970" s="9">
        <f>P971</f>
        <v>0</v>
      </c>
    </row>
    <row r="971" spans="2:16" ht="60" hidden="1" x14ac:dyDescent="0.25">
      <c r="B971" s="156" t="s">
        <v>933</v>
      </c>
      <c r="C971" s="19">
        <v>808</v>
      </c>
      <c r="D971" s="22" t="s">
        <v>48</v>
      </c>
      <c r="E971" s="22" t="s">
        <v>15</v>
      </c>
      <c r="F971" s="89" t="s">
        <v>359</v>
      </c>
      <c r="G971" s="22" t="s">
        <v>150</v>
      </c>
      <c r="H971" s="43"/>
      <c r="I971" s="213"/>
      <c r="J971" s="43"/>
      <c r="K971" s="43"/>
      <c r="L971" s="213"/>
      <c r="M971" s="43"/>
      <c r="N971" s="43"/>
      <c r="O971" s="213"/>
      <c r="P971" s="43"/>
    </row>
    <row r="972" spans="2:16" ht="15.75" hidden="1" x14ac:dyDescent="0.25">
      <c r="B972" s="158" t="s">
        <v>941</v>
      </c>
      <c r="C972" s="19">
        <v>808</v>
      </c>
      <c r="D972" s="20" t="s">
        <v>48</v>
      </c>
      <c r="E972" s="20" t="s">
        <v>212</v>
      </c>
      <c r="F972" s="104"/>
      <c r="G972" s="19"/>
      <c r="H972" s="8">
        <f t="shared" ref="H972:J973" si="490">H973</f>
        <v>0</v>
      </c>
      <c r="I972" s="211">
        <f t="shared" si="490"/>
        <v>0</v>
      </c>
      <c r="J972" s="8">
        <f t="shared" si="490"/>
        <v>0</v>
      </c>
      <c r="K972" s="8">
        <f t="shared" ref="K972:N973" si="491">K973</f>
        <v>0</v>
      </c>
      <c r="L972" s="211">
        <f>L973</f>
        <v>0</v>
      </c>
      <c r="M972" s="8">
        <f>M973</f>
        <v>0</v>
      </c>
      <c r="N972" s="8">
        <f t="shared" si="491"/>
        <v>0</v>
      </c>
      <c r="O972" s="211">
        <f>O973</f>
        <v>0</v>
      </c>
      <c r="P972" s="8">
        <f>P973</f>
        <v>0</v>
      </c>
    </row>
    <row r="973" spans="2:16" ht="30" hidden="1" x14ac:dyDescent="0.25">
      <c r="B973" s="156" t="s">
        <v>50</v>
      </c>
      <c r="C973" s="19">
        <v>808</v>
      </c>
      <c r="D973" s="22" t="s">
        <v>48</v>
      </c>
      <c r="E973" s="22" t="s">
        <v>212</v>
      </c>
      <c r="F973" s="89" t="s">
        <v>51</v>
      </c>
      <c r="G973" s="21"/>
      <c r="H973" s="9">
        <f t="shared" si="490"/>
        <v>0</v>
      </c>
      <c r="I973" s="217">
        <f t="shared" si="490"/>
        <v>0</v>
      </c>
      <c r="J973" s="9">
        <f t="shared" si="490"/>
        <v>0</v>
      </c>
      <c r="K973" s="9">
        <f t="shared" si="491"/>
        <v>0</v>
      </c>
      <c r="L973" s="217">
        <f>L974</f>
        <v>0</v>
      </c>
      <c r="M973" s="9">
        <f>M974</f>
        <v>0</v>
      </c>
      <c r="N973" s="9">
        <f t="shared" si="491"/>
        <v>0</v>
      </c>
      <c r="O973" s="217">
        <f>O974</f>
        <v>0</v>
      </c>
      <c r="P973" s="9">
        <f>P974</f>
        <v>0</v>
      </c>
    </row>
    <row r="974" spans="2:16" ht="15.75" hidden="1" x14ac:dyDescent="0.25">
      <c r="B974" s="156" t="s">
        <v>355</v>
      </c>
      <c r="C974" s="19">
        <v>808</v>
      </c>
      <c r="D974" s="22" t="s">
        <v>48</v>
      </c>
      <c r="E974" s="22" t="s">
        <v>212</v>
      </c>
      <c r="F974" s="89" t="s">
        <v>940</v>
      </c>
      <c r="G974" s="21"/>
      <c r="H974" s="9">
        <f t="shared" ref="H974:P974" si="492">H975+H977</f>
        <v>0</v>
      </c>
      <c r="I974" s="217">
        <f t="shared" si="492"/>
        <v>0</v>
      </c>
      <c r="J974" s="9">
        <f t="shared" si="492"/>
        <v>0</v>
      </c>
      <c r="K974" s="9">
        <f t="shared" si="492"/>
        <v>0</v>
      </c>
      <c r="L974" s="217">
        <f t="shared" si="492"/>
        <v>0</v>
      </c>
      <c r="M974" s="9">
        <f t="shared" si="492"/>
        <v>0</v>
      </c>
      <c r="N974" s="9">
        <f t="shared" si="492"/>
        <v>0</v>
      </c>
      <c r="O974" s="217">
        <f t="shared" si="492"/>
        <v>0</v>
      </c>
      <c r="P974" s="9">
        <f t="shared" si="492"/>
        <v>0</v>
      </c>
    </row>
    <row r="975" spans="2:16" ht="30" hidden="1" x14ac:dyDescent="0.25">
      <c r="B975" s="156" t="s">
        <v>183</v>
      </c>
      <c r="C975" s="19">
        <v>808</v>
      </c>
      <c r="D975" s="22" t="s">
        <v>48</v>
      </c>
      <c r="E975" s="22" t="s">
        <v>212</v>
      </c>
      <c r="F975" s="89" t="s">
        <v>357</v>
      </c>
      <c r="G975" s="21"/>
      <c r="H975" s="9">
        <f t="shared" ref="H975:P975" si="493">H976</f>
        <v>0</v>
      </c>
      <c r="I975" s="217">
        <f t="shared" si="493"/>
        <v>0</v>
      </c>
      <c r="J975" s="9">
        <f t="shared" si="493"/>
        <v>0</v>
      </c>
      <c r="K975" s="9">
        <f t="shared" si="493"/>
        <v>0</v>
      </c>
      <c r="L975" s="217">
        <f t="shared" si="493"/>
        <v>0</v>
      </c>
      <c r="M975" s="9">
        <f t="shared" si="493"/>
        <v>0</v>
      </c>
      <c r="N975" s="9">
        <f t="shared" si="493"/>
        <v>0</v>
      </c>
      <c r="O975" s="217">
        <f t="shared" si="493"/>
        <v>0</v>
      </c>
      <c r="P975" s="9">
        <f t="shared" si="493"/>
        <v>0</v>
      </c>
    </row>
    <row r="976" spans="2:16" ht="60" hidden="1" x14ac:dyDescent="0.25">
      <c r="B976" s="156" t="s">
        <v>933</v>
      </c>
      <c r="C976" s="19">
        <v>808</v>
      </c>
      <c r="D976" s="22" t="s">
        <v>48</v>
      </c>
      <c r="E976" s="22" t="s">
        <v>212</v>
      </c>
      <c r="F976" s="89" t="s">
        <v>359</v>
      </c>
      <c r="G976" s="22" t="s">
        <v>150</v>
      </c>
      <c r="H976" s="43"/>
      <c r="I976" s="213"/>
      <c r="J976" s="43"/>
      <c r="K976" s="43"/>
      <c r="L976" s="213"/>
      <c r="M976" s="43"/>
      <c r="N976" s="43"/>
      <c r="O976" s="213"/>
      <c r="P976" s="43"/>
    </row>
    <row r="977" spans="2:16" ht="15.75" hidden="1" x14ac:dyDescent="0.25">
      <c r="B977" s="156" t="s">
        <v>934</v>
      </c>
      <c r="C977" s="19">
        <v>808</v>
      </c>
      <c r="D977" s="22" t="s">
        <v>48</v>
      </c>
      <c r="E977" s="22" t="s">
        <v>212</v>
      </c>
      <c r="F977" s="89" t="s">
        <v>935</v>
      </c>
      <c r="G977" s="21"/>
      <c r="H977" s="9">
        <f t="shared" ref="H977:P977" si="494">H978+H979</f>
        <v>0</v>
      </c>
      <c r="I977" s="217">
        <f t="shared" si="494"/>
        <v>0</v>
      </c>
      <c r="J977" s="9">
        <f t="shared" si="494"/>
        <v>0</v>
      </c>
      <c r="K977" s="9">
        <f t="shared" si="494"/>
        <v>0</v>
      </c>
      <c r="L977" s="217">
        <f t="shared" si="494"/>
        <v>0</v>
      </c>
      <c r="M977" s="9">
        <f t="shared" si="494"/>
        <v>0</v>
      </c>
      <c r="N977" s="9">
        <f t="shared" si="494"/>
        <v>0</v>
      </c>
      <c r="O977" s="217">
        <f t="shared" si="494"/>
        <v>0</v>
      </c>
      <c r="P977" s="9">
        <f t="shared" si="494"/>
        <v>0</v>
      </c>
    </row>
    <row r="978" spans="2:16" ht="45" hidden="1" x14ac:dyDescent="0.25">
      <c r="B978" s="156" t="s">
        <v>936</v>
      </c>
      <c r="C978" s="19">
        <v>808</v>
      </c>
      <c r="D978" s="22" t="s">
        <v>48</v>
      </c>
      <c r="E978" s="22" t="s">
        <v>212</v>
      </c>
      <c r="F978" s="89" t="s">
        <v>937</v>
      </c>
      <c r="G978" s="22" t="s">
        <v>210</v>
      </c>
      <c r="H978" s="43"/>
      <c r="I978" s="213"/>
      <c r="J978" s="43"/>
      <c r="K978" s="43"/>
      <c r="L978" s="213"/>
      <c r="M978" s="43"/>
      <c r="N978" s="43"/>
      <c r="O978" s="213"/>
      <c r="P978" s="43"/>
    </row>
    <row r="979" spans="2:16" ht="30" hidden="1" x14ac:dyDescent="0.25">
      <c r="B979" s="156" t="s">
        <v>938</v>
      </c>
      <c r="C979" s="19">
        <v>808</v>
      </c>
      <c r="D979" s="22" t="s">
        <v>48</v>
      </c>
      <c r="E979" s="22" t="s">
        <v>212</v>
      </c>
      <c r="F979" s="89" t="s">
        <v>939</v>
      </c>
      <c r="G979" s="22" t="s">
        <v>210</v>
      </c>
      <c r="H979" s="43"/>
      <c r="I979" s="213"/>
      <c r="J979" s="43"/>
      <c r="K979" s="43"/>
      <c r="L979" s="213"/>
      <c r="M979" s="43"/>
      <c r="N979" s="43"/>
      <c r="O979" s="213"/>
      <c r="P979" s="43"/>
    </row>
    <row r="980" spans="2:16" ht="29.25" hidden="1" customHeight="1" x14ac:dyDescent="0.25">
      <c r="B980" s="158" t="s">
        <v>942</v>
      </c>
      <c r="C980" s="19">
        <v>808</v>
      </c>
      <c r="D980" s="20" t="s">
        <v>48</v>
      </c>
      <c r="E980" s="20" t="s">
        <v>101</v>
      </c>
      <c r="F980" s="104"/>
      <c r="G980" s="19"/>
      <c r="H980" s="44">
        <f>H981</f>
        <v>0</v>
      </c>
      <c r="I980" s="216">
        <f t="shared" ref="I980:J983" si="495">I981</f>
        <v>0</v>
      </c>
      <c r="J980" s="44">
        <f t="shared" si="495"/>
        <v>0</v>
      </c>
      <c r="K980" s="44">
        <f t="shared" ref="K980:N983" si="496">K981</f>
        <v>0</v>
      </c>
      <c r="L980" s="216">
        <f t="shared" ref="L980:M983" si="497">L981</f>
        <v>0</v>
      </c>
      <c r="M980" s="44">
        <f t="shared" si="497"/>
        <v>0</v>
      </c>
      <c r="N980" s="44">
        <f t="shared" si="496"/>
        <v>0</v>
      </c>
      <c r="O980" s="216">
        <f t="shared" ref="O980:P983" si="498">O981</f>
        <v>0</v>
      </c>
      <c r="P980" s="44">
        <f t="shared" si="498"/>
        <v>0</v>
      </c>
    </row>
    <row r="981" spans="2:16" ht="30" hidden="1" x14ac:dyDescent="0.25">
      <c r="B981" s="156" t="s">
        <v>50</v>
      </c>
      <c r="C981" s="19">
        <v>808</v>
      </c>
      <c r="D981" s="22" t="s">
        <v>48</v>
      </c>
      <c r="E981" s="22" t="s">
        <v>101</v>
      </c>
      <c r="F981" s="116" t="s">
        <v>51</v>
      </c>
      <c r="G981" s="21"/>
      <c r="H981" s="9">
        <f>H982</f>
        <v>0</v>
      </c>
      <c r="I981" s="217">
        <f t="shared" si="495"/>
        <v>0</v>
      </c>
      <c r="J981" s="9">
        <f t="shared" si="495"/>
        <v>0</v>
      </c>
      <c r="K981" s="9">
        <f t="shared" si="496"/>
        <v>0</v>
      </c>
      <c r="L981" s="217">
        <f t="shared" si="497"/>
        <v>0</v>
      </c>
      <c r="M981" s="9">
        <f t="shared" si="497"/>
        <v>0</v>
      </c>
      <c r="N981" s="9">
        <f t="shared" si="496"/>
        <v>0</v>
      </c>
      <c r="O981" s="217">
        <f t="shared" si="498"/>
        <v>0</v>
      </c>
      <c r="P981" s="9">
        <f t="shared" si="498"/>
        <v>0</v>
      </c>
    </row>
    <row r="982" spans="2:16" ht="15.75" hidden="1" x14ac:dyDescent="0.25">
      <c r="B982" s="156" t="s">
        <v>355</v>
      </c>
      <c r="C982" s="19">
        <v>808</v>
      </c>
      <c r="D982" s="22" t="s">
        <v>48</v>
      </c>
      <c r="E982" s="22" t="s">
        <v>101</v>
      </c>
      <c r="F982" s="116" t="s">
        <v>356</v>
      </c>
      <c r="G982" s="21"/>
      <c r="H982" s="9">
        <f>H983</f>
        <v>0</v>
      </c>
      <c r="I982" s="217">
        <f t="shared" si="495"/>
        <v>0</v>
      </c>
      <c r="J982" s="9">
        <f t="shared" si="495"/>
        <v>0</v>
      </c>
      <c r="K982" s="9">
        <f t="shared" si="496"/>
        <v>0</v>
      </c>
      <c r="L982" s="217">
        <f t="shared" si="497"/>
        <v>0</v>
      </c>
      <c r="M982" s="9">
        <f t="shared" si="497"/>
        <v>0</v>
      </c>
      <c r="N982" s="9">
        <f t="shared" si="496"/>
        <v>0</v>
      </c>
      <c r="O982" s="217">
        <f t="shared" si="498"/>
        <v>0</v>
      </c>
      <c r="P982" s="9">
        <f t="shared" si="498"/>
        <v>0</v>
      </c>
    </row>
    <row r="983" spans="2:16" ht="30" hidden="1" x14ac:dyDescent="0.25">
      <c r="B983" s="156" t="s">
        <v>943</v>
      </c>
      <c r="C983" s="19">
        <v>808</v>
      </c>
      <c r="D983" s="22" t="s">
        <v>48</v>
      </c>
      <c r="E983" s="22" t="s">
        <v>101</v>
      </c>
      <c r="F983" s="116" t="s">
        <v>357</v>
      </c>
      <c r="G983" s="21"/>
      <c r="H983" s="9">
        <f>H984</f>
        <v>0</v>
      </c>
      <c r="I983" s="217">
        <f t="shared" si="495"/>
        <v>0</v>
      </c>
      <c r="J983" s="9">
        <f t="shared" si="495"/>
        <v>0</v>
      </c>
      <c r="K983" s="9">
        <f t="shared" si="496"/>
        <v>0</v>
      </c>
      <c r="L983" s="217">
        <f t="shared" si="497"/>
        <v>0</v>
      </c>
      <c r="M983" s="9">
        <f t="shared" si="497"/>
        <v>0</v>
      </c>
      <c r="N983" s="9">
        <f t="shared" si="496"/>
        <v>0</v>
      </c>
      <c r="O983" s="217">
        <f t="shared" si="498"/>
        <v>0</v>
      </c>
      <c r="P983" s="9">
        <f t="shared" si="498"/>
        <v>0</v>
      </c>
    </row>
    <row r="984" spans="2:16" ht="68.25" hidden="1" customHeight="1" x14ac:dyDescent="0.25">
      <c r="B984" s="156" t="s">
        <v>933</v>
      </c>
      <c r="C984" s="19">
        <v>808</v>
      </c>
      <c r="D984" s="22" t="s">
        <v>48</v>
      </c>
      <c r="E984" s="22" t="s">
        <v>101</v>
      </c>
      <c r="F984" s="116" t="s">
        <v>359</v>
      </c>
      <c r="G984" s="22" t="s">
        <v>150</v>
      </c>
      <c r="H984" s="43"/>
      <c r="I984" s="213"/>
      <c r="J984" s="43"/>
      <c r="K984" s="43"/>
      <c r="L984" s="213"/>
      <c r="M984" s="43"/>
      <c r="N984" s="43"/>
      <c r="O984" s="213"/>
      <c r="P984" s="43"/>
    </row>
    <row r="985" spans="2:16" ht="15.75" x14ac:dyDescent="0.25">
      <c r="B985" s="158" t="s">
        <v>208</v>
      </c>
      <c r="C985" s="19">
        <v>808</v>
      </c>
      <c r="D985" s="17" t="s">
        <v>130</v>
      </c>
      <c r="E985" s="16"/>
      <c r="F985" s="90"/>
      <c r="G985" s="35"/>
      <c r="H985" s="44">
        <f t="shared" ref="H985:P985" si="499">H986+H991</f>
        <v>102409</v>
      </c>
      <c r="I985" s="216">
        <f t="shared" si="499"/>
        <v>0</v>
      </c>
      <c r="J985" s="44">
        <f t="shared" si="499"/>
        <v>102409</v>
      </c>
      <c r="K985" s="44">
        <f t="shared" si="499"/>
        <v>101800</v>
      </c>
      <c r="L985" s="216">
        <f t="shared" si="499"/>
        <v>-362</v>
      </c>
      <c r="M985" s="44">
        <f t="shared" si="499"/>
        <v>101438</v>
      </c>
      <c r="N985" s="44">
        <f t="shared" si="499"/>
        <v>101463</v>
      </c>
      <c r="O985" s="216">
        <f t="shared" si="499"/>
        <v>-377</v>
      </c>
      <c r="P985" s="44">
        <f t="shared" si="499"/>
        <v>101086</v>
      </c>
    </row>
    <row r="986" spans="2:16" ht="15.75" x14ac:dyDescent="0.25">
      <c r="B986" s="158" t="s">
        <v>209</v>
      </c>
      <c r="C986" s="19">
        <v>808</v>
      </c>
      <c r="D986" s="17" t="s">
        <v>130</v>
      </c>
      <c r="E986" s="17" t="s">
        <v>27</v>
      </c>
      <c r="F986" s="90"/>
      <c r="G986" s="35"/>
      <c r="H986" s="44">
        <f>H987</f>
        <v>86500</v>
      </c>
      <c r="I986" s="216">
        <f t="shared" ref="I986:J989" si="500">I987</f>
        <v>0</v>
      </c>
      <c r="J986" s="44">
        <f t="shared" si="500"/>
        <v>86500</v>
      </c>
      <c r="K986" s="44">
        <f t="shared" ref="K986:N989" si="501">K987</f>
        <v>85500</v>
      </c>
      <c r="L986" s="216">
        <f t="shared" ref="L986:M989" si="502">L987</f>
        <v>0</v>
      </c>
      <c r="M986" s="44">
        <f t="shared" si="502"/>
        <v>85500</v>
      </c>
      <c r="N986" s="44">
        <f t="shared" si="501"/>
        <v>84650</v>
      </c>
      <c r="O986" s="216">
        <f t="shared" ref="O986:P989" si="503">O987</f>
        <v>0</v>
      </c>
      <c r="P986" s="44">
        <f t="shared" si="503"/>
        <v>84650</v>
      </c>
    </row>
    <row r="987" spans="2:16" s="12" customFormat="1" ht="42" customHeight="1" x14ac:dyDescent="0.25">
      <c r="B987" s="156" t="s">
        <v>944</v>
      </c>
      <c r="C987" s="19">
        <v>808</v>
      </c>
      <c r="D987" s="24" t="s">
        <v>130</v>
      </c>
      <c r="E987" s="24" t="s">
        <v>27</v>
      </c>
      <c r="F987" s="93" t="s">
        <v>63</v>
      </c>
      <c r="G987" s="35"/>
      <c r="H987" s="9">
        <f>H988</f>
        <v>86500</v>
      </c>
      <c r="I987" s="217">
        <f t="shared" si="500"/>
        <v>0</v>
      </c>
      <c r="J987" s="9">
        <f t="shared" si="500"/>
        <v>86500</v>
      </c>
      <c r="K987" s="9">
        <f t="shared" si="501"/>
        <v>85500</v>
      </c>
      <c r="L987" s="217">
        <f t="shared" si="502"/>
        <v>0</v>
      </c>
      <c r="M987" s="9">
        <f t="shared" si="502"/>
        <v>85500</v>
      </c>
      <c r="N987" s="9">
        <f t="shared" si="501"/>
        <v>84650</v>
      </c>
      <c r="O987" s="217">
        <f t="shared" si="503"/>
        <v>0</v>
      </c>
      <c r="P987" s="9">
        <f t="shared" si="503"/>
        <v>84650</v>
      </c>
    </row>
    <row r="988" spans="2:16" s="12" customFormat="1" ht="29.25" customHeight="1" x14ac:dyDescent="0.25">
      <c r="B988" s="156" t="s">
        <v>945</v>
      </c>
      <c r="C988" s="19">
        <v>808</v>
      </c>
      <c r="D988" s="24" t="s">
        <v>130</v>
      </c>
      <c r="E988" s="24" t="s">
        <v>27</v>
      </c>
      <c r="F988" s="91" t="s">
        <v>946</v>
      </c>
      <c r="G988" s="35"/>
      <c r="H988" s="9">
        <f>H989</f>
        <v>86500</v>
      </c>
      <c r="I988" s="217">
        <f t="shared" si="500"/>
        <v>0</v>
      </c>
      <c r="J988" s="9">
        <f t="shared" si="500"/>
        <v>86500</v>
      </c>
      <c r="K988" s="9">
        <f t="shared" si="501"/>
        <v>85500</v>
      </c>
      <c r="L988" s="217">
        <f t="shared" si="502"/>
        <v>0</v>
      </c>
      <c r="M988" s="9">
        <f t="shared" si="502"/>
        <v>85500</v>
      </c>
      <c r="N988" s="9">
        <f t="shared" si="501"/>
        <v>84650</v>
      </c>
      <c r="O988" s="217">
        <f t="shared" si="503"/>
        <v>0</v>
      </c>
      <c r="P988" s="9">
        <f t="shared" si="503"/>
        <v>84650</v>
      </c>
    </row>
    <row r="989" spans="2:16" s="12" customFormat="1" ht="28.5" customHeight="1" x14ac:dyDescent="0.25">
      <c r="B989" s="156" t="s">
        <v>947</v>
      </c>
      <c r="C989" s="19">
        <v>808</v>
      </c>
      <c r="D989" s="24" t="s">
        <v>130</v>
      </c>
      <c r="E989" s="24" t="s">
        <v>27</v>
      </c>
      <c r="F989" s="91" t="s">
        <v>948</v>
      </c>
      <c r="G989" s="58"/>
      <c r="H989" s="9">
        <f>H990</f>
        <v>86500</v>
      </c>
      <c r="I989" s="217">
        <f t="shared" si="500"/>
        <v>0</v>
      </c>
      <c r="J989" s="9">
        <f t="shared" si="500"/>
        <v>86500</v>
      </c>
      <c r="K989" s="9">
        <f t="shared" si="501"/>
        <v>85500</v>
      </c>
      <c r="L989" s="217">
        <f t="shared" si="502"/>
        <v>0</v>
      </c>
      <c r="M989" s="9">
        <f t="shared" si="502"/>
        <v>85500</v>
      </c>
      <c r="N989" s="9">
        <f t="shared" si="501"/>
        <v>84650</v>
      </c>
      <c r="O989" s="217">
        <f t="shared" si="503"/>
        <v>0</v>
      </c>
      <c r="P989" s="9">
        <f t="shared" si="503"/>
        <v>84650</v>
      </c>
    </row>
    <row r="990" spans="2:16" s="12" customFormat="1" ht="66" customHeight="1" x14ac:dyDescent="0.25">
      <c r="B990" s="156" t="s">
        <v>949</v>
      </c>
      <c r="C990" s="19">
        <v>808</v>
      </c>
      <c r="D990" s="24" t="s">
        <v>130</v>
      </c>
      <c r="E990" s="24" t="s">
        <v>27</v>
      </c>
      <c r="F990" s="91" t="s">
        <v>950</v>
      </c>
      <c r="G990" s="58">
        <v>600</v>
      </c>
      <c r="H990" s="43">
        <v>86500</v>
      </c>
      <c r="I990" s="213"/>
      <c r="J990" s="43">
        <f>H990+I990</f>
        <v>86500</v>
      </c>
      <c r="K990" s="43">
        <v>85500</v>
      </c>
      <c r="L990" s="213"/>
      <c r="M990" s="43">
        <f>K990+L990</f>
        <v>85500</v>
      </c>
      <c r="N990" s="43">
        <v>84650</v>
      </c>
      <c r="O990" s="213"/>
      <c r="P990" s="43">
        <f>N990+O990</f>
        <v>84650</v>
      </c>
    </row>
    <row r="991" spans="2:16" s="12" customFormat="1" ht="30" customHeight="1" x14ac:dyDescent="0.25">
      <c r="B991" s="158" t="s">
        <v>211</v>
      </c>
      <c r="C991" s="19">
        <v>808</v>
      </c>
      <c r="D991" s="17" t="s">
        <v>130</v>
      </c>
      <c r="E991" s="17" t="s">
        <v>212</v>
      </c>
      <c r="F991" s="90"/>
      <c r="G991" s="35"/>
      <c r="H991" s="44">
        <f t="shared" ref="H991:J992" si="504">H992</f>
        <v>15909</v>
      </c>
      <c r="I991" s="216">
        <f t="shared" si="504"/>
        <v>0</v>
      </c>
      <c r="J991" s="44">
        <f t="shared" si="504"/>
        <v>15909</v>
      </c>
      <c r="K991" s="44">
        <f t="shared" ref="K991:N992" si="505">K992</f>
        <v>16300</v>
      </c>
      <c r="L991" s="216">
        <f>L992</f>
        <v>-362</v>
      </c>
      <c r="M991" s="44">
        <f>M992</f>
        <v>15938</v>
      </c>
      <c r="N991" s="44">
        <f t="shared" si="505"/>
        <v>16813</v>
      </c>
      <c r="O991" s="216">
        <f>O992</f>
        <v>-377</v>
      </c>
      <c r="P991" s="44">
        <f>P992</f>
        <v>16436</v>
      </c>
    </row>
    <row r="992" spans="2:16" s="12" customFormat="1" ht="41.25" customHeight="1" x14ac:dyDescent="0.25">
      <c r="B992" s="156" t="s">
        <v>944</v>
      </c>
      <c r="C992" s="19">
        <v>808</v>
      </c>
      <c r="D992" s="24" t="s">
        <v>130</v>
      </c>
      <c r="E992" s="24" t="s">
        <v>212</v>
      </c>
      <c r="F992" s="93" t="s">
        <v>63</v>
      </c>
      <c r="G992" s="35"/>
      <c r="H992" s="9">
        <f t="shared" si="504"/>
        <v>15909</v>
      </c>
      <c r="I992" s="217">
        <f t="shared" si="504"/>
        <v>0</v>
      </c>
      <c r="J992" s="9">
        <f t="shared" si="504"/>
        <v>15909</v>
      </c>
      <c r="K992" s="9">
        <f t="shared" si="505"/>
        <v>16300</v>
      </c>
      <c r="L992" s="217">
        <f>L993</f>
        <v>-362</v>
      </c>
      <c r="M992" s="9">
        <f>M993</f>
        <v>15938</v>
      </c>
      <c r="N992" s="9">
        <f t="shared" si="505"/>
        <v>16813</v>
      </c>
      <c r="O992" s="217">
        <f>O993</f>
        <v>-377</v>
      </c>
      <c r="P992" s="9">
        <f>P993</f>
        <v>16436</v>
      </c>
    </row>
    <row r="993" spans="2:16" s="12" customFormat="1" ht="27.75" customHeight="1" x14ac:dyDescent="0.25">
      <c r="B993" s="156" t="s">
        <v>945</v>
      </c>
      <c r="C993" s="19">
        <v>808</v>
      </c>
      <c r="D993" s="24" t="s">
        <v>130</v>
      </c>
      <c r="E993" s="24" t="s">
        <v>212</v>
      </c>
      <c r="F993" s="91" t="s">
        <v>894</v>
      </c>
      <c r="G993" s="35"/>
      <c r="H993" s="9">
        <f t="shared" ref="H993:P993" si="506">H996+H994</f>
        <v>15909</v>
      </c>
      <c r="I993" s="217">
        <f t="shared" si="506"/>
        <v>0</v>
      </c>
      <c r="J993" s="9">
        <f t="shared" si="506"/>
        <v>15909</v>
      </c>
      <c r="K993" s="9">
        <f t="shared" si="506"/>
        <v>16300</v>
      </c>
      <c r="L993" s="217">
        <f t="shared" si="506"/>
        <v>-362</v>
      </c>
      <c r="M993" s="9">
        <f t="shared" si="506"/>
        <v>15938</v>
      </c>
      <c r="N993" s="9">
        <f t="shared" si="506"/>
        <v>16813</v>
      </c>
      <c r="O993" s="217">
        <f t="shared" si="506"/>
        <v>-377</v>
      </c>
      <c r="P993" s="9">
        <f t="shared" si="506"/>
        <v>16436</v>
      </c>
    </row>
    <row r="994" spans="2:16" s="12" customFormat="1" ht="44.25" customHeight="1" x14ac:dyDescent="0.25">
      <c r="B994" s="156" t="s">
        <v>951</v>
      </c>
      <c r="C994" s="19">
        <v>808</v>
      </c>
      <c r="D994" s="24" t="s">
        <v>130</v>
      </c>
      <c r="E994" s="24" t="s">
        <v>212</v>
      </c>
      <c r="F994" s="91" t="s">
        <v>952</v>
      </c>
      <c r="G994" s="35"/>
      <c r="H994" s="9">
        <f t="shared" ref="H994:P994" si="507">H995</f>
        <v>15909</v>
      </c>
      <c r="I994" s="217">
        <f t="shared" si="507"/>
        <v>0</v>
      </c>
      <c r="J994" s="9">
        <f t="shared" si="507"/>
        <v>15909</v>
      </c>
      <c r="K994" s="9">
        <f t="shared" si="507"/>
        <v>16300</v>
      </c>
      <c r="L994" s="217">
        <f t="shared" si="507"/>
        <v>-362</v>
      </c>
      <c r="M994" s="9">
        <f t="shared" si="507"/>
        <v>15938</v>
      </c>
      <c r="N994" s="9">
        <f t="shared" si="507"/>
        <v>16813</v>
      </c>
      <c r="O994" s="217">
        <f t="shared" si="507"/>
        <v>-377</v>
      </c>
      <c r="P994" s="9">
        <f t="shared" si="507"/>
        <v>16436</v>
      </c>
    </row>
    <row r="995" spans="2:16" s="12" customFormat="1" ht="69" customHeight="1" thickBot="1" x14ac:dyDescent="0.3">
      <c r="B995" s="156" t="s">
        <v>185</v>
      </c>
      <c r="C995" s="19">
        <v>808</v>
      </c>
      <c r="D995" s="24" t="s">
        <v>130</v>
      </c>
      <c r="E995" s="24" t="s">
        <v>212</v>
      </c>
      <c r="F995" s="91" t="s">
        <v>953</v>
      </c>
      <c r="G995" s="21">
        <v>600</v>
      </c>
      <c r="H995" s="9">
        <v>15909</v>
      </c>
      <c r="I995" s="217"/>
      <c r="J995" s="9">
        <f>H995+I995</f>
        <v>15909</v>
      </c>
      <c r="K995" s="9">
        <v>16300</v>
      </c>
      <c r="L995" s="217">
        <v>-362</v>
      </c>
      <c r="M995" s="9">
        <f>K995+L995</f>
        <v>15938</v>
      </c>
      <c r="N995" s="9">
        <v>16813</v>
      </c>
      <c r="O995" s="217">
        <v>-377</v>
      </c>
      <c r="P995" s="9">
        <f>N995+O995</f>
        <v>16436</v>
      </c>
    </row>
    <row r="996" spans="2:16" s="12" customFormat="1" ht="30.75" hidden="1" thickBot="1" x14ac:dyDescent="0.3">
      <c r="B996" s="156" t="s">
        <v>954</v>
      </c>
      <c r="C996" s="19">
        <v>808</v>
      </c>
      <c r="D996" s="24" t="s">
        <v>130</v>
      </c>
      <c r="E996" s="24" t="s">
        <v>212</v>
      </c>
      <c r="F996" s="91" t="s">
        <v>955</v>
      </c>
      <c r="G996" s="35"/>
      <c r="H996" s="9">
        <f t="shared" ref="H996:P996" si="508">H997</f>
        <v>0</v>
      </c>
      <c r="I996" s="217">
        <f t="shared" si="508"/>
        <v>0</v>
      </c>
      <c r="J996" s="9">
        <f t="shared" si="508"/>
        <v>0</v>
      </c>
      <c r="K996" s="9">
        <f t="shared" si="508"/>
        <v>0</v>
      </c>
      <c r="L996" s="217">
        <f t="shared" si="508"/>
        <v>0</v>
      </c>
      <c r="M996" s="9">
        <f t="shared" si="508"/>
        <v>0</v>
      </c>
      <c r="N996" s="9">
        <f t="shared" si="508"/>
        <v>0</v>
      </c>
      <c r="O996" s="217">
        <f t="shared" si="508"/>
        <v>0</v>
      </c>
      <c r="P996" s="9">
        <f t="shared" si="508"/>
        <v>0</v>
      </c>
    </row>
    <row r="997" spans="2:16" s="12" customFormat="1" ht="60.75" hidden="1" thickBot="1" x14ac:dyDescent="0.3">
      <c r="B997" s="156" t="s">
        <v>185</v>
      </c>
      <c r="C997" s="19">
        <v>808</v>
      </c>
      <c r="D997" s="24" t="s">
        <v>130</v>
      </c>
      <c r="E997" s="24" t="s">
        <v>212</v>
      </c>
      <c r="F997" s="91" t="s">
        <v>956</v>
      </c>
      <c r="G997" s="21">
        <v>600</v>
      </c>
      <c r="H997" s="43"/>
      <c r="I997" s="213"/>
      <c r="J997" s="43"/>
      <c r="K997" s="43"/>
      <c r="L997" s="213"/>
      <c r="M997" s="43"/>
      <c r="N997" s="43"/>
      <c r="O997" s="213"/>
      <c r="P997" s="43"/>
    </row>
    <row r="998" spans="2:16" ht="35.25" customHeight="1" thickBot="1" x14ac:dyDescent="0.3">
      <c r="B998" s="165" t="s">
        <v>957</v>
      </c>
      <c r="C998" s="133" t="s">
        <v>958</v>
      </c>
      <c r="D998" s="28"/>
      <c r="E998" s="28"/>
      <c r="F998" s="28"/>
      <c r="G998" s="28"/>
      <c r="H998" s="7">
        <f t="shared" ref="H998:P998" si="509">H999+H1039+H1020+H1012+H1253</f>
        <v>11841473</v>
      </c>
      <c r="I998" s="210">
        <f t="shared" si="509"/>
        <v>336700</v>
      </c>
      <c r="J998" s="7">
        <f t="shared" si="509"/>
        <v>12178173</v>
      </c>
      <c r="K998" s="7">
        <f t="shared" si="509"/>
        <v>11925151</v>
      </c>
      <c r="L998" s="210">
        <f t="shared" si="509"/>
        <v>80894</v>
      </c>
      <c r="M998" s="7">
        <f t="shared" si="509"/>
        <v>12006045</v>
      </c>
      <c r="N998" s="7">
        <f t="shared" si="509"/>
        <v>12392431</v>
      </c>
      <c r="O998" s="210">
        <f t="shared" si="509"/>
        <v>57898</v>
      </c>
      <c r="P998" s="7">
        <f t="shared" si="509"/>
        <v>12450329</v>
      </c>
    </row>
    <row r="999" spans="2:16" ht="15.75" x14ac:dyDescent="0.25">
      <c r="B999" s="158" t="s">
        <v>9</v>
      </c>
      <c r="C999" s="19">
        <v>809</v>
      </c>
      <c r="D999" s="20" t="s">
        <v>14</v>
      </c>
      <c r="E999" s="19"/>
      <c r="F999" s="19"/>
      <c r="G999" s="19"/>
      <c r="H999" s="8">
        <f t="shared" ref="H999:P999" si="510">H1000</f>
        <v>68382</v>
      </c>
      <c r="I999" s="211">
        <f t="shared" si="510"/>
        <v>0</v>
      </c>
      <c r="J999" s="8">
        <f t="shared" si="510"/>
        <v>68382</v>
      </c>
      <c r="K999" s="8">
        <f t="shared" si="510"/>
        <v>70373</v>
      </c>
      <c r="L999" s="211">
        <f t="shared" si="510"/>
        <v>-1865</v>
      </c>
      <c r="M999" s="8">
        <f t="shared" si="510"/>
        <v>68508</v>
      </c>
      <c r="N999" s="8">
        <f t="shared" si="510"/>
        <v>70896</v>
      </c>
      <c r="O999" s="211">
        <f t="shared" si="510"/>
        <v>-1880</v>
      </c>
      <c r="P999" s="8">
        <f t="shared" si="510"/>
        <v>69016</v>
      </c>
    </row>
    <row r="1000" spans="2:16" ht="54" customHeight="1" x14ac:dyDescent="0.25">
      <c r="B1000" s="158" t="s">
        <v>62</v>
      </c>
      <c r="C1000" s="19">
        <v>809</v>
      </c>
      <c r="D1000" s="20" t="s">
        <v>14</v>
      </c>
      <c r="E1000" s="20" t="s">
        <v>63</v>
      </c>
      <c r="F1000" s="19"/>
      <c r="G1000" s="19"/>
      <c r="H1000" s="8">
        <f t="shared" ref="H1000:P1000" si="511">H1001+H1009</f>
        <v>68382</v>
      </c>
      <c r="I1000" s="211">
        <f t="shared" si="511"/>
        <v>0</v>
      </c>
      <c r="J1000" s="8">
        <f t="shared" si="511"/>
        <v>68382</v>
      </c>
      <c r="K1000" s="8">
        <f t="shared" si="511"/>
        <v>70373</v>
      </c>
      <c r="L1000" s="211">
        <f t="shared" si="511"/>
        <v>-1865</v>
      </c>
      <c r="M1000" s="8">
        <f t="shared" si="511"/>
        <v>68508</v>
      </c>
      <c r="N1000" s="8">
        <f t="shared" si="511"/>
        <v>70896</v>
      </c>
      <c r="O1000" s="211">
        <f t="shared" si="511"/>
        <v>-1880</v>
      </c>
      <c r="P1000" s="8">
        <f t="shared" si="511"/>
        <v>69016</v>
      </c>
    </row>
    <row r="1001" spans="2:16" ht="39" customHeight="1" x14ac:dyDescent="0.25">
      <c r="B1001" s="156" t="s">
        <v>959</v>
      </c>
      <c r="C1001" s="19">
        <v>809</v>
      </c>
      <c r="D1001" s="52" t="s">
        <v>14</v>
      </c>
      <c r="E1001" s="52" t="s">
        <v>63</v>
      </c>
      <c r="F1001" s="114" t="s">
        <v>27</v>
      </c>
      <c r="G1001" s="19"/>
      <c r="H1001" s="9">
        <f t="shared" ref="H1001:P1001" si="512">H1002</f>
        <v>68382</v>
      </c>
      <c r="I1001" s="217">
        <f t="shared" si="512"/>
        <v>0</v>
      </c>
      <c r="J1001" s="9">
        <f t="shared" si="512"/>
        <v>68382</v>
      </c>
      <c r="K1001" s="9">
        <f t="shared" si="512"/>
        <v>70373</v>
      </c>
      <c r="L1001" s="217">
        <f t="shared" si="512"/>
        <v>-1865</v>
      </c>
      <c r="M1001" s="9">
        <f t="shared" si="512"/>
        <v>68508</v>
      </c>
      <c r="N1001" s="9">
        <f t="shared" si="512"/>
        <v>70896</v>
      </c>
      <c r="O1001" s="217">
        <f t="shared" si="512"/>
        <v>-1880</v>
      </c>
      <c r="P1001" s="9">
        <f t="shared" si="512"/>
        <v>69016</v>
      </c>
    </row>
    <row r="1002" spans="2:16" ht="30" customHeight="1" x14ac:dyDescent="0.25">
      <c r="B1002" s="156" t="s">
        <v>214</v>
      </c>
      <c r="C1002" s="19">
        <v>809</v>
      </c>
      <c r="D1002" s="52" t="s">
        <v>14</v>
      </c>
      <c r="E1002" s="52" t="s">
        <v>63</v>
      </c>
      <c r="F1002" s="114" t="s">
        <v>960</v>
      </c>
      <c r="G1002" s="19"/>
      <c r="H1002" s="9">
        <f t="shared" ref="H1002:P1002" si="513">H1003+H1007</f>
        <v>68382</v>
      </c>
      <c r="I1002" s="217">
        <f t="shared" si="513"/>
        <v>0</v>
      </c>
      <c r="J1002" s="9">
        <f t="shared" si="513"/>
        <v>68382</v>
      </c>
      <c r="K1002" s="9">
        <f t="shared" si="513"/>
        <v>70373</v>
      </c>
      <c r="L1002" s="217">
        <f t="shared" si="513"/>
        <v>-1865</v>
      </c>
      <c r="M1002" s="9">
        <f t="shared" si="513"/>
        <v>68508</v>
      </c>
      <c r="N1002" s="9">
        <f t="shared" si="513"/>
        <v>70896</v>
      </c>
      <c r="O1002" s="217">
        <f t="shared" si="513"/>
        <v>-1880</v>
      </c>
      <c r="P1002" s="9">
        <f t="shared" si="513"/>
        <v>69016</v>
      </c>
    </row>
    <row r="1003" spans="2:16" ht="41.25" customHeight="1" x14ac:dyDescent="0.25">
      <c r="B1003" s="156" t="s">
        <v>279</v>
      </c>
      <c r="C1003" s="19">
        <v>809</v>
      </c>
      <c r="D1003" s="52" t="s">
        <v>14</v>
      </c>
      <c r="E1003" s="52" t="s">
        <v>63</v>
      </c>
      <c r="F1003" s="114" t="s">
        <v>961</v>
      </c>
      <c r="G1003" s="21"/>
      <c r="H1003" s="9">
        <f t="shared" ref="H1003:P1003" si="514">H1004+H1005+H1006</f>
        <v>65857</v>
      </c>
      <c r="I1003" s="217">
        <f t="shared" si="514"/>
        <v>0</v>
      </c>
      <c r="J1003" s="9">
        <f t="shared" si="514"/>
        <v>65857</v>
      </c>
      <c r="K1003" s="9">
        <f t="shared" si="514"/>
        <v>67770</v>
      </c>
      <c r="L1003" s="217">
        <f t="shared" si="514"/>
        <v>-1787</v>
      </c>
      <c r="M1003" s="9">
        <f t="shared" si="514"/>
        <v>65983</v>
      </c>
      <c r="N1003" s="9">
        <f t="shared" si="514"/>
        <v>68293</v>
      </c>
      <c r="O1003" s="217">
        <f t="shared" si="514"/>
        <v>-1802</v>
      </c>
      <c r="P1003" s="9">
        <f t="shared" si="514"/>
        <v>66491</v>
      </c>
    </row>
    <row r="1004" spans="2:16" ht="96" customHeight="1" x14ac:dyDescent="0.25">
      <c r="B1004" s="156" t="s">
        <v>37</v>
      </c>
      <c r="C1004" s="19">
        <v>809</v>
      </c>
      <c r="D1004" s="52" t="s">
        <v>14</v>
      </c>
      <c r="E1004" s="52" t="s">
        <v>63</v>
      </c>
      <c r="F1004" s="114" t="s">
        <v>962</v>
      </c>
      <c r="G1004" s="21">
        <v>100</v>
      </c>
      <c r="H1004" s="43">
        <v>58845</v>
      </c>
      <c r="I1004" s="213"/>
      <c r="J1004" s="43">
        <f>H1004+I1004</f>
        <v>58845</v>
      </c>
      <c r="K1004" s="43">
        <v>60758</v>
      </c>
      <c r="L1004" s="213">
        <v>-1787</v>
      </c>
      <c r="M1004" s="43">
        <f>K1004+L1004</f>
        <v>58971</v>
      </c>
      <c r="N1004" s="43">
        <v>61281</v>
      </c>
      <c r="O1004" s="213">
        <v>-1802</v>
      </c>
      <c r="P1004" s="43">
        <f>N1004+O1004</f>
        <v>59479</v>
      </c>
    </row>
    <row r="1005" spans="2:16" ht="54" customHeight="1" x14ac:dyDescent="0.25">
      <c r="B1005" s="156" t="s">
        <v>39</v>
      </c>
      <c r="C1005" s="19">
        <v>809</v>
      </c>
      <c r="D1005" s="52" t="s">
        <v>14</v>
      </c>
      <c r="E1005" s="52" t="s">
        <v>63</v>
      </c>
      <c r="F1005" s="114" t="s">
        <v>962</v>
      </c>
      <c r="G1005" s="21">
        <v>200</v>
      </c>
      <c r="H1005" s="43">
        <v>6241</v>
      </c>
      <c r="I1005" s="213"/>
      <c r="J1005" s="43">
        <f>H1005+I1005</f>
        <v>6241</v>
      </c>
      <c r="K1005" s="43">
        <v>6241</v>
      </c>
      <c r="L1005" s="213"/>
      <c r="M1005" s="43">
        <f>K1005+L1005</f>
        <v>6241</v>
      </c>
      <c r="N1005" s="43">
        <v>6241</v>
      </c>
      <c r="O1005" s="213"/>
      <c r="P1005" s="43">
        <f>N1005+O1005</f>
        <v>6241</v>
      </c>
    </row>
    <row r="1006" spans="2:16" ht="51.75" customHeight="1" x14ac:dyDescent="0.25">
      <c r="B1006" s="156" t="s">
        <v>40</v>
      </c>
      <c r="C1006" s="19">
        <v>809</v>
      </c>
      <c r="D1006" s="52" t="s">
        <v>14</v>
      </c>
      <c r="E1006" s="52" t="s">
        <v>63</v>
      </c>
      <c r="F1006" s="114" t="s">
        <v>962</v>
      </c>
      <c r="G1006" s="21">
        <v>800</v>
      </c>
      <c r="H1006" s="43">
        <v>771</v>
      </c>
      <c r="I1006" s="213"/>
      <c r="J1006" s="43">
        <f>H1006+I1006</f>
        <v>771</v>
      </c>
      <c r="K1006" s="43">
        <v>771</v>
      </c>
      <c r="L1006" s="213"/>
      <c r="M1006" s="43">
        <f>K1006+L1006</f>
        <v>771</v>
      </c>
      <c r="N1006" s="43">
        <v>771</v>
      </c>
      <c r="O1006" s="213"/>
      <c r="P1006" s="43">
        <f>N1006+O1006</f>
        <v>771</v>
      </c>
    </row>
    <row r="1007" spans="2:16" ht="52.5" customHeight="1" x14ac:dyDescent="0.25">
      <c r="B1007" s="156" t="s">
        <v>282</v>
      </c>
      <c r="C1007" s="19">
        <v>809</v>
      </c>
      <c r="D1007" s="52" t="s">
        <v>14</v>
      </c>
      <c r="E1007" s="52" t="s">
        <v>63</v>
      </c>
      <c r="F1007" s="114" t="s">
        <v>963</v>
      </c>
      <c r="G1007" s="21"/>
      <c r="H1007" s="9">
        <f t="shared" ref="H1007:P1007" si="515">H1008</f>
        <v>2525</v>
      </c>
      <c r="I1007" s="217">
        <f t="shared" si="515"/>
        <v>0</v>
      </c>
      <c r="J1007" s="9">
        <f t="shared" si="515"/>
        <v>2525</v>
      </c>
      <c r="K1007" s="9">
        <f t="shared" si="515"/>
        <v>2603</v>
      </c>
      <c r="L1007" s="217">
        <f t="shared" si="515"/>
        <v>-78</v>
      </c>
      <c r="M1007" s="9">
        <f t="shared" si="515"/>
        <v>2525</v>
      </c>
      <c r="N1007" s="9">
        <f t="shared" si="515"/>
        <v>2603</v>
      </c>
      <c r="O1007" s="217">
        <f t="shared" si="515"/>
        <v>-78</v>
      </c>
      <c r="P1007" s="9">
        <f t="shared" si="515"/>
        <v>2525</v>
      </c>
    </row>
    <row r="1008" spans="2:16" ht="94.5" customHeight="1" x14ac:dyDescent="0.25">
      <c r="B1008" s="159" t="s">
        <v>223</v>
      </c>
      <c r="C1008" s="19">
        <v>809</v>
      </c>
      <c r="D1008" s="52" t="s">
        <v>14</v>
      </c>
      <c r="E1008" s="52" t="s">
        <v>63</v>
      </c>
      <c r="F1008" s="114" t="s">
        <v>964</v>
      </c>
      <c r="G1008" s="21">
        <v>100</v>
      </c>
      <c r="H1008" s="43">
        <v>2525</v>
      </c>
      <c r="I1008" s="213"/>
      <c r="J1008" s="43">
        <f>H1008+I1008</f>
        <v>2525</v>
      </c>
      <c r="K1008" s="43">
        <v>2603</v>
      </c>
      <c r="L1008" s="213">
        <v>-78</v>
      </c>
      <c r="M1008" s="43">
        <f>K1008+L1008</f>
        <v>2525</v>
      </c>
      <c r="N1008" s="43">
        <v>2603</v>
      </c>
      <c r="O1008" s="213">
        <v>-78</v>
      </c>
      <c r="P1008" s="43">
        <f>N1008+O1008</f>
        <v>2525</v>
      </c>
    </row>
    <row r="1009" spans="2:16" ht="15.75" hidden="1" x14ac:dyDescent="0.25">
      <c r="B1009" s="159" t="s">
        <v>28</v>
      </c>
      <c r="C1009" s="19">
        <v>809</v>
      </c>
      <c r="D1009" s="52" t="s">
        <v>14</v>
      </c>
      <c r="E1009" s="52" t="s">
        <v>63</v>
      </c>
      <c r="F1009" s="114" t="s">
        <v>285</v>
      </c>
      <c r="G1009" s="21"/>
      <c r="H1009" s="43">
        <f t="shared" ref="H1009:J1010" si="516">H1010</f>
        <v>0</v>
      </c>
      <c r="I1009" s="213">
        <f t="shared" si="516"/>
        <v>0</v>
      </c>
      <c r="J1009" s="43">
        <f t="shared" si="516"/>
        <v>0</v>
      </c>
      <c r="K1009" s="43">
        <f t="shared" ref="K1009:N1010" si="517">K1010</f>
        <v>0</v>
      </c>
      <c r="L1009" s="213">
        <f>L1010</f>
        <v>0</v>
      </c>
      <c r="M1009" s="43">
        <f>M1010</f>
        <v>0</v>
      </c>
      <c r="N1009" s="43">
        <f t="shared" si="517"/>
        <v>0</v>
      </c>
      <c r="O1009" s="213">
        <f>O1010</f>
        <v>0</v>
      </c>
      <c r="P1009" s="43">
        <f>P1010</f>
        <v>0</v>
      </c>
    </row>
    <row r="1010" spans="2:16" ht="15.75" hidden="1" x14ac:dyDescent="0.25">
      <c r="B1010" s="159" t="s">
        <v>29</v>
      </c>
      <c r="C1010" s="19">
        <v>809</v>
      </c>
      <c r="D1010" s="52" t="s">
        <v>14</v>
      </c>
      <c r="E1010" s="52" t="s">
        <v>63</v>
      </c>
      <c r="F1010" s="114" t="s">
        <v>30</v>
      </c>
      <c r="G1010" s="21"/>
      <c r="H1010" s="43">
        <f t="shared" si="516"/>
        <v>0</v>
      </c>
      <c r="I1010" s="213">
        <f t="shared" si="516"/>
        <v>0</v>
      </c>
      <c r="J1010" s="43">
        <f t="shared" si="516"/>
        <v>0</v>
      </c>
      <c r="K1010" s="43">
        <f t="shared" si="517"/>
        <v>0</v>
      </c>
      <c r="L1010" s="213">
        <f>L1011</f>
        <v>0</v>
      </c>
      <c r="M1010" s="43">
        <f>M1011</f>
        <v>0</v>
      </c>
      <c r="N1010" s="43">
        <f t="shared" si="517"/>
        <v>0</v>
      </c>
      <c r="O1010" s="213">
        <f>O1011</f>
        <v>0</v>
      </c>
      <c r="P1010" s="43">
        <f>P1011</f>
        <v>0</v>
      </c>
    </row>
    <row r="1011" spans="2:16" ht="88.5" hidden="1" customHeight="1" x14ac:dyDescent="0.25">
      <c r="B1011" s="159" t="s">
        <v>225</v>
      </c>
      <c r="C1011" s="19">
        <v>809</v>
      </c>
      <c r="D1011" s="52" t="s">
        <v>14</v>
      </c>
      <c r="E1011" s="52" t="s">
        <v>63</v>
      </c>
      <c r="F1011" s="114" t="s">
        <v>36</v>
      </c>
      <c r="G1011" s="21">
        <v>100</v>
      </c>
      <c r="H1011" s="43"/>
      <c r="I1011" s="213"/>
      <c r="J1011" s="43"/>
      <c r="K1011" s="43"/>
      <c r="L1011" s="213"/>
      <c r="M1011" s="43"/>
      <c r="N1011" s="43"/>
      <c r="O1011" s="213"/>
      <c r="P1011" s="43"/>
    </row>
    <row r="1012" spans="2:16" ht="15.75" hidden="1" x14ac:dyDescent="0.25">
      <c r="B1012" s="158" t="s">
        <v>154</v>
      </c>
      <c r="C1012" s="19">
        <v>809</v>
      </c>
      <c r="D1012" s="118" t="s">
        <v>63</v>
      </c>
      <c r="E1012" s="117"/>
      <c r="F1012" s="21"/>
      <c r="G1012" s="21"/>
      <c r="H1012" s="44">
        <f>H1013</f>
        <v>0</v>
      </c>
      <c r="I1012" s="216">
        <f t="shared" ref="I1012:J1014" si="518">I1013</f>
        <v>0</v>
      </c>
      <c r="J1012" s="44">
        <f t="shared" si="518"/>
        <v>0</v>
      </c>
      <c r="K1012" s="44">
        <f t="shared" ref="K1012:N1014" si="519">K1013</f>
        <v>0</v>
      </c>
      <c r="L1012" s="216">
        <f t="shared" ref="L1012:M1014" si="520">L1013</f>
        <v>0</v>
      </c>
      <c r="M1012" s="44">
        <f t="shared" si="520"/>
        <v>0</v>
      </c>
      <c r="N1012" s="44">
        <f t="shared" si="519"/>
        <v>0</v>
      </c>
      <c r="O1012" s="216">
        <f t="shared" ref="O1012:P1014" si="521">O1013</f>
        <v>0</v>
      </c>
      <c r="P1012" s="44">
        <f t="shared" si="521"/>
        <v>0</v>
      </c>
    </row>
    <row r="1013" spans="2:16" ht="15.75" hidden="1" x14ac:dyDescent="0.25">
      <c r="B1013" s="158" t="s">
        <v>155</v>
      </c>
      <c r="C1013" s="19">
        <v>809</v>
      </c>
      <c r="D1013" s="118" t="s">
        <v>63</v>
      </c>
      <c r="E1013" s="118" t="s">
        <v>156</v>
      </c>
      <c r="F1013" s="21"/>
      <c r="G1013" s="21"/>
      <c r="H1013" s="44">
        <f>H1014</f>
        <v>0</v>
      </c>
      <c r="I1013" s="216">
        <f t="shared" si="518"/>
        <v>0</v>
      </c>
      <c r="J1013" s="44">
        <f t="shared" si="518"/>
        <v>0</v>
      </c>
      <c r="K1013" s="44">
        <f t="shared" si="519"/>
        <v>0</v>
      </c>
      <c r="L1013" s="216">
        <f t="shared" si="520"/>
        <v>0</v>
      </c>
      <c r="M1013" s="44">
        <f t="shared" si="520"/>
        <v>0</v>
      </c>
      <c r="N1013" s="44">
        <f t="shared" si="519"/>
        <v>0</v>
      </c>
      <c r="O1013" s="216">
        <f t="shared" si="521"/>
        <v>0</v>
      </c>
      <c r="P1013" s="44">
        <f t="shared" si="521"/>
        <v>0</v>
      </c>
    </row>
    <row r="1014" spans="2:16" ht="45" hidden="1" x14ac:dyDescent="0.25">
      <c r="B1014" s="156" t="s">
        <v>157</v>
      </c>
      <c r="C1014" s="19">
        <v>809</v>
      </c>
      <c r="D1014" s="56" t="s">
        <v>63</v>
      </c>
      <c r="E1014" s="56" t="s">
        <v>156</v>
      </c>
      <c r="F1014" s="88">
        <v>14</v>
      </c>
      <c r="G1014" s="21"/>
      <c r="H1014" s="43">
        <f>H1015</f>
        <v>0</v>
      </c>
      <c r="I1014" s="213">
        <f t="shared" si="518"/>
        <v>0</v>
      </c>
      <c r="J1014" s="43">
        <f t="shared" si="518"/>
        <v>0</v>
      </c>
      <c r="K1014" s="43">
        <f t="shared" si="519"/>
        <v>0</v>
      </c>
      <c r="L1014" s="213">
        <f t="shared" si="520"/>
        <v>0</v>
      </c>
      <c r="M1014" s="43">
        <f t="shared" si="520"/>
        <v>0</v>
      </c>
      <c r="N1014" s="43">
        <f t="shared" si="519"/>
        <v>0</v>
      </c>
      <c r="O1014" s="213">
        <f t="shared" si="521"/>
        <v>0</v>
      </c>
      <c r="P1014" s="43">
        <f t="shared" si="521"/>
        <v>0</v>
      </c>
    </row>
    <row r="1015" spans="2:16" ht="30" hidden="1" x14ac:dyDescent="0.25">
      <c r="B1015" s="156" t="s">
        <v>191</v>
      </c>
      <c r="C1015" s="19">
        <v>809</v>
      </c>
      <c r="D1015" s="56" t="s">
        <v>63</v>
      </c>
      <c r="E1015" s="56" t="s">
        <v>156</v>
      </c>
      <c r="F1015" s="89" t="s">
        <v>192</v>
      </c>
      <c r="G1015" s="23"/>
      <c r="H1015" s="9">
        <f t="shared" ref="H1015:P1015" si="522">H1016+H1018</f>
        <v>0</v>
      </c>
      <c r="I1015" s="217">
        <f t="shared" si="522"/>
        <v>0</v>
      </c>
      <c r="J1015" s="9">
        <f t="shared" si="522"/>
        <v>0</v>
      </c>
      <c r="K1015" s="9">
        <f t="shared" si="522"/>
        <v>0</v>
      </c>
      <c r="L1015" s="217">
        <f t="shared" si="522"/>
        <v>0</v>
      </c>
      <c r="M1015" s="9">
        <f t="shared" si="522"/>
        <v>0</v>
      </c>
      <c r="N1015" s="9">
        <f t="shared" si="522"/>
        <v>0</v>
      </c>
      <c r="O1015" s="217">
        <f t="shared" si="522"/>
        <v>0</v>
      </c>
      <c r="P1015" s="9">
        <f t="shared" si="522"/>
        <v>0</v>
      </c>
    </row>
    <row r="1016" spans="2:16" ht="45" hidden="1" x14ac:dyDescent="0.25">
      <c r="B1016" s="156" t="s">
        <v>193</v>
      </c>
      <c r="C1016" s="19">
        <v>809</v>
      </c>
      <c r="D1016" s="56" t="s">
        <v>63</v>
      </c>
      <c r="E1016" s="56" t="s">
        <v>156</v>
      </c>
      <c r="F1016" s="89" t="s">
        <v>194</v>
      </c>
      <c r="G1016" s="23"/>
      <c r="H1016" s="43">
        <f t="shared" ref="H1016:P1016" si="523">H1017</f>
        <v>0</v>
      </c>
      <c r="I1016" s="213">
        <f t="shared" si="523"/>
        <v>0</v>
      </c>
      <c r="J1016" s="43">
        <f t="shared" si="523"/>
        <v>0</v>
      </c>
      <c r="K1016" s="43">
        <f t="shared" si="523"/>
        <v>0</v>
      </c>
      <c r="L1016" s="213">
        <f t="shared" si="523"/>
        <v>0</v>
      </c>
      <c r="M1016" s="43">
        <f t="shared" si="523"/>
        <v>0</v>
      </c>
      <c r="N1016" s="43">
        <f t="shared" si="523"/>
        <v>0</v>
      </c>
      <c r="O1016" s="213">
        <f t="shared" si="523"/>
        <v>0</v>
      </c>
      <c r="P1016" s="43">
        <f t="shared" si="523"/>
        <v>0</v>
      </c>
    </row>
    <row r="1017" spans="2:16" ht="60" hidden="1" x14ac:dyDescent="0.25">
      <c r="B1017" s="156" t="s">
        <v>195</v>
      </c>
      <c r="C1017" s="19">
        <v>809</v>
      </c>
      <c r="D1017" s="56" t="s">
        <v>63</v>
      </c>
      <c r="E1017" s="56" t="s">
        <v>156</v>
      </c>
      <c r="F1017" s="89" t="s">
        <v>196</v>
      </c>
      <c r="G1017" s="24" t="s">
        <v>20</v>
      </c>
      <c r="H1017" s="43"/>
      <c r="I1017" s="213"/>
      <c r="J1017" s="43"/>
      <c r="K1017" s="43"/>
      <c r="L1017" s="213"/>
      <c r="M1017" s="43"/>
      <c r="N1017" s="43"/>
      <c r="O1017" s="213"/>
      <c r="P1017" s="43"/>
    </row>
    <row r="1018" spans="2:16" ht="30" hidden="1" x14ac:dyDescent="0.25">
      <c r="B1018" s="156" t="s">
        <v>183</v>
      </c>
      <c r="C1018" s="19">
        <v>809</v>
      </c>
      <c r="D1018" s="56" t="s">
        <v>63</v>
      </c>
      <c r="E1018" s="56" t="s">
        <v>156</v>
      </c>
      <c r="F1018" s="89" t="s">
        <v>198</v>
      </c>
      <c r="G1018" s="23"/>
      <c r="H1018" s="43">
        <f t="shared" ref="H1018:P1018" si="524">H1019</f>
        <v>0</v>
      </c>
      <c r="I1018" s="213">
        <f t="shared" si="524"/>
        <v>0</v>
      </c>
      <c r="J1018" s="43">
        <f t="shared" si="524"/>
        <v>0</v>
      </c>
      <c r="K1018" s="43">
        <f t="shared" si="524"/>
        <v>0</v>
      </c>
      <c r="L1018" s="213">
        <f t="shared" si="524"/>
        <v>0</v>
      </c>
      <c r="M1018" s="43">
        <f t="shared" si="524"/>
        <v>0</v>
      </c>
      <c r="N1018" s="43">
        <f t="shared" si="524"/>
        <v>0</v>
      </c>
      <c r="O1018" s="213">
        <f t="shared" si="524"/>
        <v>0</v>
      </c>
      <c r="P1018" s="43">
        <f t="shared" si="524"/>
        <v>0</v>
      </c>
    </row>
    <row r="1019" spans="2:16" ht="60" hidden="1" x14ac:dyDescent="0.25">
      <c r="B1019" s="156" t="s">
        <v>185</v>
      </c>
      <c r="C1019" s="19">
        <v>809</v>
      </c>
      <c r="D1019" s="56" t="s">
        <v>63</v>
      </c>
      <c r="E1019" s="56" t="s">
        <v>156</v>
      </c>
      <c r="F1019" s="89" t="s">
        <v>199</v>
      </c>
      <c r="G1019" s="24" t="s">
        <v>150</v>
      </c>
      <c r="H1019" s="43"/>
      <c r="I1019" s="213"/>
      <c r="J1019" s="43"/>
      <c r="K1019" s="43"/>
      <c r="L1019" s="213"/>
      <c r="M1019" s="43"/>
      <c r="N1019" s="43"/>
      <c r="O1019" s="213"/>
      <c r="P1019" s="43"/>
    </row>
    <row r="1020" spans="2:16" ht="15.75" x14ac:dyDescent="0.25">
      <c r="B1020" s="193" t="s">
        <v>47</v>
      </c>
      <c r="C1020" s="49">
        <v>809</v>
      </c>
      <c r="D1020" s="20" t="s">
        <v>48</v>
      </c>
      <c r="E1020" s="19"/>
      <c r="F1020" s="19"/>
      <c r="G1020" s="19"/>
      <c r="H1020" s="8">
        <f t="shared" ref="H1020:P1020" si="525">H1021+H1029+H1034</f>
        <v>183867</v>
      </c>
      <c r="I1020" s="211">
        <f t="shared" si="525"/>
        <v>0</v>
      </c>
      <c r="J1020" s="8">
        <f t="shared" si="525"/>
        <v>183867</v>
      </c>
      <c r="K1020" s="8">
        <f t="shared" si="525"/>
        <v>184412</v>
      </c>
      <c r="L1020" s="211">
        <f t="shared" si="525"/>
        <v>-1451</v>
      </c>
      <c r="M1020" s="8">
        <f t="shared" si="525"/>
        <v>182961</v>
      </c>
      <c r="N1020" s="8">
        <f t="shared" si="525"/>
        <v>186817</v>
      </c>
      <c r="O1020" s="211">
        <f t="shared" si="525"/>
        <v>-1504</v>
      </c>
      <c r="P1020" s="8">
        <f t="shared" si="525"/>
        <v>185313</v>
      </c>
    </row>
    <row r="1021" spans="2:16" ht="15.75" x14ac:dyDescent="0.25">
      <c r="B1021" s="193" t="s">
        <v>354</v>
      </c>
      <c r="C1021" s="49">
        <v>809</v>
      </c>
      <c r="D1021" s="20" t="s">
        <v>48</v>
      </c>
      <c r="E1021" s="20" t="s">
        <v>63</v>
      </c>
      <c r="F1021" s="19"/>
      <c r="G1021" s="19"/>
      <c r="H1021" s="8">
        <f t="shared" ref="H1021:J1022" si="526">H1022</f>
        <v>95158</v>
      </c>
      <c r="I1021" s="211">
        <f t="shared" si="526"/>
        <v>0</v>
      </c>
      <c r="J1021" s="8">
        <f t="shared" si="526"/>
        <v>95158</v>
      </c>
      <c r="K1021" s="8">
        <f t="shared" ref="K1021:N1022" si="527">K1022</f>
        <v>95703</v>
      </c>
      <c r="L1021" s="211">
        <f>L1022</f>
        <v>-1451</v>
      </c>
      <c r="M1021" s="8">
        <f>M1022</f>
        <v>94252</v>
      </c>
      <c r="N1021" s="8">
        <f t="shared" si="527"/>
        <v>98108</v>
      </c>
      <c r="O1021" s="211">
        <f>O1022</f>
        <v>-1504</v>
      </c>
      <c r="P1021" s="8">
        <f>P1022</f>
        <v>96604</v>
      </c>
    </row>
    <row r="1022" spans="2:16" ht="33" customHeight="1" x14ac:dyDescent="0.25">
      <c r="B1022" s="159" t="s">
        <v>50</v>
      </c>
      <c r="C1022" s="49">
        <v>809</v>
      </c>
      <c r="D1022" s="22" t="s">
        <v>48</v>
      </c>
      <c r="E1022" s="22" t="s">
        <v>63</v>
      </c>
      <c r="F1022" s="89" t="s">
        <v>51</v>
      </c>
      <c r="G1022" s="21"/>
      <c r="H1022" s="9">
        <f t="shared" si="526"/>
        <v>95158</v>
      </c>
      <c r="I1022" s="217">
        <f t="shared" si="526"/>
        <v>0</v>
      </c>
      <c r="J1022" s="9">
        <f t="shared" si="526"/>
        <v>95158</v>
      </c>
      <c r="K1022" s="9">
        <f t="shared" si="527"/>
        <v>95703</v>
      </c>
      <c r="L1022" s="217">
        <f>L1023</f>
        <v>-1451</v>
      </c>
      <c r="M1022" s="9">
        <f>M1023</f>
        <v>94252</v>
      </c>
      <c r="N1022" s="9">
        <f t="shared" si="527"/>
        <v>98108</v>
      </c>
      <c r="O1022" s="217">
        <f>O1023</f>
        <v>-1504</v>
      </c>
      <c r="P1022" s="9">
        <f>P1023</f>
        <v>96604</v>
      </c>
    </row>
    <row r="1023" spans="2:16" ht="19.5" customHeight="1" x14ac:dyDescent="0.25">
      <c r="B1023" s="159" t="s">
        <v>355</v>
      </c>
      <c r="C1023" s="49">
        <v>809</v>
      </c>
      <c r="D1023" s="22" t="s">
        <v>48</v>
      </c>
      <c r="E1023" s="22" t="s">
        <v>63</v>
      </c>
      <c r="F1023" s="89" t="s">
        <v>356</v>
      </c>
      <c r="G1023" s="21"/>
      <c r="H1023" s="9">
        <f t="shared" ref="H1023:P1023" si="528">H1024+H1026</f>
        <v>95158</v>
      </c>
      <c r="I1023" s="217">
        <f t="shared" si="528"/>
        <v>0</v>
      </c>
      <c r="J1023" s="9">
        <f t="shared" si="528"/>
        <v>95158</v>
      </c>
      <c r="K1023" s="9">
        <f t="shared" si="528"/>
        <v>95703</v>
      </c>
      <c r="L1023" s="217">
        <f t="shared" si="528"/>
        <v>-1451</v>
      </c>
      <c r="M1023" s="9">
        <f t="shared" si="528"/>
        <v>94252</v>
      </c>
      <c r="N1023" s="9">
        <f t="shared" si="528"/>
        <v>98108</v>
      </c>
      <c r="O1023" s="217">
        <f t="shared" si="528"/>
        <v>-1504</v>
      </c>
      <c r="P1023" s="9">
        <f t="shared" si="528"/>
        <v>96604</v>
      </c>
    </row>
    <row r="1024" spans="2:16" ht="30.75" customHeight="1" x14ac:dyDescent="0.25">
      <c r="B1024" s="159" t="s">
        <v>183</v>
      </c>
      <c r="C1024" s="49">
        <v>809</v>
      </c>
      <c r="D1024" s="22" t="s">
        <v>48</v>
      </c>
      <c r="E1024" s="22" t="s">
        <v>63</v>
      </c>
      <c r="F1024" s="89" t="s">
        <v>357</v>
      </c>
      <c r="G1024" s="21"/>
      <c r="H1024" s="9">
        <f t="shared" ref="H1024:P1024" si="529">H1025</f>
        <v>88733</v>
      </c>
      <c r="I1024" s="217">
        <f t="shared" si="529"/>
        <v>0</v>
      </c>
      <c r="J1024" s="9">
        <f t="shared" si="529"/>
        <v>88733</v>
      </c>
      <c r="K1024" s="9">
        <f t="shared" si="529"/>
        <v>89021</v>
      </c>
      <c r="L1024" s="217">
        <f t="shared" si="529"/>
        <v>-1451</v>
      </c>
      <c r="M1024" s="9">
        <f t="shared" si="529"/>
        <v>87570</v>
      </c>
      <c r="N1024" s="9">
        <f t="shared" si="529"/>
        <v>91159</v>
      </c>
      <c r="O1024" s="217">
        <f t="shared" si="529"/>
        <v>-1504</v>
      </c>
      <c r="P1024" s="9">
        <f t="shared" si="529"/>
        <v>89655</v>
      </c>
    </row>
    <row r="1025" spans="2:16" ht="66.75" customHeight="1" x14ac:dyDescent="0.25">
      <c r="B1025" s="159" t="s">
        <v>933</v>
      </c>
      <c r="C1025" s="49">
        <v>809</v>
      </c>
      <c r="D1025" s="22" t="s">
        <v>48</v>
      </c>
      <c r="E1025" s="22" t="s">
        <v>63</v>
      </c>
      <c r="F1025" s="89" t="s">
        <v>359</v>
      </c>
      <c r="G1025" s="22" t="s">
        <v>150</v>
      </c>
      <c r="H1025" s="43">
        <v>88733</v>
      </c>
      <c r="I1025" s="213"/>
      <c r="J1025" s="43">
        <f>H1025+I1025</f>
        <v>88733</v>
      </c>
      <c r="K1025" s="43">
        <v>89021</v>
      </c>
      <c r="L1025" s="213">
        <f>-1977+526</f>
        <v>-1451</v>
      </c>
      <c r="M1025" s="43">
        <f>K1025+L1025</f>
        <v>87570</v>
      </c>
      <c r="N1025" s="43">
        <v>91159</v>
      </c>
      <c r="O1025" s="213">
        <f>-2040+536</f>
        <v>-1504</v>
      </c>
      <c r="P1025" s="43">
        <f>N1025+O1025</f>
        <v>89655</v>
      </c>
    </row>
    <row r="1026" spans="2:16" ht="27.75" customHeight="1" x14ac:dyDescent="0.25">
      <c r="B1026" s="159" t="s">
        <v>934</v>
      </c>
      <c r="C1026" s="49">
        <v>809</v>
      </c>
      <c r="D1026" s="22" t="s">
        <v>48</v>
      </c>
      <c r="E1026" s="22" t="s">
        <v>63</v>
      </c>
      <c r="F1026" s="89" t="s">
        <v>935</v>
      </c>
      <c r="G1026" s="21"/>
      <c r="H1026" s="9">
        <f t="shared" ref="H1026:P1026" si="530">H1027+H1028</f>
        <v>6425</v>
      </c>
      <c r="I1026" s="217">
        <f t="shared" si="530"/>
        <v>0</v>
      </c>
      <c r="J1026" s="9">
        <f t="shared" si="530"/>
        <v>6425</v>
      </c>
      <c r="K1026" s="9">
        <f t="shared" si="530"/>
        <v>6682</v>
      </c>
      <c r="L1026" s="217">
        <f t="shared" si="530"/>
        <v>0</v>
      </c>
      <c r="M1026" s="9">
        <f t="shared" si="530"/>
        <v>6682</v>
      </c>
      <c r="N1026" s="9">
        <f t="shared" si="530"/>
        <v>6949</v>
      </c>
      <c r="O1026" s="217">
        <f t="shared" si="530"/>
        <v>0</v>
      </c>
      <c r="P1026" s="9">
        <f t="shared" si="530"/>
        <v>6949</v>
      </c>
    </row>
    <row r="1027" spans="2:16" ht="45" hidden="1" x14ac:dyDescent="0.25">
      <c r="B1027" s="159" t="s">
        <v>936</v>
      </c>
      <c r="C1027" s="49">
        <v>809</v>
      </c>
      <c r="D1027" s="22" t="s">
        <v>48</v>
      </c>
      <c r="E1027" s="22" t="s">
        <v>63</v>
      </c>
      <c r="F1027" s="89" t="s">
        <v>937</v>
      </c>
      <c r="G1027" s="22" t="s">
        <v>210</v>
      </c>
      <c r="H1027" s="43"/>
      <c r="I1027" s="213"/>
      <c r="J1027" s="43"/>
      <c r="K1027" s="43"/>
      <c r="L1027" s="213"/>
      <c r="M1027" s="43"/>
      <c r="N1027" s="43"/>
      <c r="O1027" s="213"/>
      <c r="P1027" s="43"/>
    </row>
    <row r="1028" spans="2:16" ht="32.25" customHeight="1" x14ac:dyDescent="0.25">
      <c r="B1028" s="159" t="s">
        <v>938</v>
      </c>
      <c r="C1028" s="49">
        <v>809</v>
      </c>
      <c r="D1028" s="22" t="s">
        <v>48</v>
      </c>
      <c r="E1028" s="22" t="s">
        <v>63</v>
      </c>
      <c r="F1028" s="89" t="s">
        <v>939</v>
      </c>
      <c r="G1028" s="22" t="s">
        <v>210</v>
      </c>
      <c r="H1028" s="43">
        <v>6425</v>
      </c>
      <c r="I1028" s="213"/>
      <c r="J1028" s="43">
        <f>H1028+I1028</f>
        <v>6425</v>
      </c>
      <c r="K1028" s="43">
        <v>6682</v>
      </c>
      <c r="L1028" s="213"/>
      <c r="M1028" s="43">
        <f>K1028+L1028</f>
        <v>6682</v>
      </c>
      <c r="N1028" s="43">
        <v>6949</v>
      </c>
      <c r="O1028" s="213"/>
      <c r="P1028" s="43">
        <f>N1028+O1028</f>
        <v>6949</v>
      </c>
    </row>
    <row r="1029" spans="2:16" ht="27" customHeight="1" x14ac:dyDescent="0.25">
      <c r="B1029" s="193" t="s">
        <v>49</v>
      </c>
      <c r="C1029" s="49">
        <v>809</v>
      </c>
      <c r="D1029" s="20" t="s">
        <v>48</v>
      </c>
      <c r="E1029" s="20" t="s">
        <v>15</v>
      </c>
      <c r="F1029" s="19"/>
      <c r="G1029" s="19"/>
      <c r="H1029" s="8">
        <f>H1030</f>
        <v>92</v>
      </c>
      <c r="I1029" s="211">
        <f t="shared" ref="I1029:J1032" si="531">I1030</f>
        <v>0</v>
      </c>
      <c r="J1029" s="8">
        <f t="shared" si="531"/>
        <v>92</v>
      </c>
      <c r="K1029" s="8">
        <f t="shared" ref="K1029:N1032" si="532">K1030</f>
        <v>92</v>
      </c>
      <c r="L1029" s="211">
        <f t="shared" ref="L1029:M1032" si="533">L1030</f>
        <v>0</v>
      </c>
      <c r="M1029" s="8">
        <f t="shared" si="533"/>
        <v>92</v>
      </c>
      <c r="N1029" s="8">
        <f t="shared" si="532"/>
        <v>92</v>
      </c>
      <c r="O1029" s="211">
        <f t="shared" ref="O1029:P1032" si="534">O1030</f>
        <v>0</v>
      </c>
      <c r="P1029" s="8">
        <f t="shared" si="534"/>
        <v>92</v>
      </c>
    </row>
    <row r="1030" spans="2:16" ht="42" customHeight="1" x14ac:dyDescent="0.25">
      <c r="B1030" s="159" t="s">
        <v>50</v>
      </c>
      <c r="C1030" s="49">
        <v>809</v>
      </c>
      <c r="D1030" s="22" t="s">
        <v>48</v>
      </c>
      <c r="E1030" s="22" t="s">
        <v>15</v>
      </c>
      <c r="F1030" s="89" t="s">
        <v>51</v>
      </c>
      <c r="G1030" s="21"/>
      <c r="H1030" s="9">
        <f>H1031</f>
        <v>92</v>
      </c>
      <c r="I1030" s="217">
        <f t="shared" si="531"/>
        <v>0</v>
      </c>
      <c r="J1030" s="9">
        <f t="shared" si="531"/>
        <v>92</v>
      </c>
      <c r="K1030" s="9">
        <f t="shared" si="532"/>
        <v>92</v>
      </c>
      <c r="L1030" s="217">
        <f t="shared" si="533"/>
        <v>0</v>
      </c>
      <c r="M1030" s="9">
        <f t="shared" si="533"/>
        <v>92</v>
      </c>
      <c r="N1030" s="9">
        <f t="shared" si="532"/>
        <v>92</v>
      </c>
      <c r="O1030" s="217">
        <f t="shared" si="534"/>
        <v>0</v>
      </c>
      <c r="P1030" s="9">
        <f t="shared" si="534"/>
        <v>92</v>
      </c>
    </row>
    <row r="1031" spans="2:16" ht="41.25" customHeight="1" x14ac:dyDescent="0.25">
      <c r="B1031" s="159" t="s">
        <v>205</v>
      </c>
      <c r="C1031" s="49">
        <v>809</v>
      </c>
      <c r="D1031" s="22" t="s">
        <v>48</v>
      </c>
      <c r="E1031" s="22" t="s">
        <v>15</v>
      </c>
      <c r="F1031" s="89" t="s">
        <v>53</v>
      </c>
      <c r="G1031" s="21"/>
      <c r="H1031" s="9">
        <f>H1032</f>
        <v>92</v>
      </c>
      <c r="I1031" s="217">
        <f t="shared" si="531"/>
        <v>0</v>
      </c>
      <c r="J1031" s="9">
        <f t="shared" si="531"/>
        <v>92</v>
      </c>
      <c r="K1031" s="9">
        <f t="shared" si="532"/>
        <v>92</v>
      </c>
      <c r="L1031" s="217">
        <f t="shared" si="533"/>
        <v>0</v>
      </c>
      <c r="M1031" s="9">
        <f t="shared" si="533"/>
        <v>92</v>
      </c>
      <c r="N1031" s="9">
        <f t="shared" si="532"/>
        <v>92</v>
      </c>
      <c r="O1031" s="217">
        <f t="shared" si="534"/>
        <v>0</v>
      </c>
      <c r="P1031" s="9">
        <f t="shared" si="534"/>
        <v>92</v>
      </c>
    </row>
    <row r="1032" spans="2:16" ht="28.5" customHeight="1" x14ac:dyDescent="0.25">
      <c r="B1032" s="159" t="s">
        <v>54</v>
      </c>
      <c r="C1032" s="49">
        <v>809</v>
      </c>
      <c r="D1032" s="22" t="s">
        <v>48</v>
      </c>
      <c r="E1032" s="22" t="s">
        <v>15</v>
      </c>
      <c r="F1032" s="89" t="s">
        <v>55</v>
      </c>
      <c r="G1032" s="21"/>
      <c r="H1032" s="9">
        <f>H1033</f>
        <v>92</v>
      </c>
      <c r="I1032" s="217">
        <f t="shared" si="531"/>
        <v>0</v>
      </c>
      <c r="J1032" s="9">
        <f t="shared" si="531"/>
        <v>92</v>
      </c>
      <c r="K1032" s="9">
        <f t="shared" si="532"/>
        <v>92</v>
      </c>
      <c r="L1032" s="217">
        <f t="shared" si="533"/>
        <v>0</v>
      </c>
      <c r="M1032" s="9">
        <f t="shared" si="533"/>
        <v>92</v>
      </c>
      <c r="N1032" s="9">
        <f t="shared" si="532"/>
        <v>92</v>
      </c>
      <c r="O1032" s="217">
        <f t="shared" si="534"/>
        <v>0</v>
      </c>
      <c r="P1032" s="9">
        <f t="shared" si="534"/>
        <v>92</v>
      </c>
    </row>
    <row r="1033" spans="2:16" ht="92.25" customHeight="1" x14ac:dyDescent="0.25">
      <c r="B1033" s="159" t="s">
        <v>2325</v>
      </c>
      <c r="C1033" s="49">
        <v>809</v>
      </c>
      <c r="D1033" s="22" t="s">
        <v>48</v>
      </c>
      <c r="E1033" s="22" t="s">
        <v>15</v>
      </c>
      <c r="F1033" s="89" t="s">
        <v>56</v>
      </c>
      <c r="G1033" s="22" t="s">
        <v>20</v>
      </c>
      <c r="H1033" s="43">
        <v>92</v>
      </c>
      <c r="I1033" s="213"/>
      <c r="J1033" s="43">
        <f>H1033+I1033</f>
        <v>92</v>
      </c>
      <c r="K1033" s="43">
        <v>92</v>
      </c>
      <c r="L1033" s="213"/>
      <c r="M1033" s="43">
        <f>K1033+L1033</f>
        <v>92</v>
      </c>
      <c r="N1033" s="43">
        <v>92</v>
      </c>
      <c r="O1033" s="213"/>
      <c r="P1033" s="43">
        <f>N1033+O1033</f>
        <v>92</v>
      </c>
    </row>
    <row r="1034" spans="2:16" ht="16.5" customHeight="1" x14ac:dyDescent="0.25">
      <c r="B1034" s="193" t="s">
        <v>965</v>
      </c>
      <c r="C1034" s="49">
        <v>809</v>
      </c>
      <c r="D1034" s="20" t="s">
        <v>48</v>
      </c>
      <c r="E1034" s="20" t="s">
        <v>48</v>
      </c>
      <c r="F1034" s="19"/>
      <c r="G1034" s="19"/>
      <c r="H1034" s="8">
        <f>H1035</f>
        <v>88617</v>
      </c>
      <c r="I1034" s="211">
        <f t="shared" ref="I1034:J1037" si="535">I1035</f>
        <v>0</v>
      </c>
      <c r="J1034" s="8">
        <f t="shared" si="535"/>
        <v>88617</v>
      </c>
      <c r="K1034" s="8">
        <f t="shared" ref="K1034:N1037" si="536">K1035</f>
        <v>88617</v>
      </c>
      <c r="L1034" s="211">
        <f t="shared" ref="L1034:M1037" si="537">L1035</f>
        <v>0</v>
      </c>
      <c r="M1034" s="8">
        <f t="shared" si="537"/>
        <v>88617</v>
      </c>
      <c r="N1034" s="8">
        <f t="shared" si="536"/>
        <v>88617</v>
      </c>
      <c r="O1034" s="211">
        <f t="shared" ref="O1034:P1037" si="538">O1035</f>
        <v>0</v>
      </c>
      <c r="P1034" s="8">
        <f t="shared" si="538"/>
        <v>88617</v>
      </c>
    </row>
    <row r="1035" spans="2:16" ht="39.75" customHeight="1" x14ac:dyDescent="0.25">
      <c r="B1035" s="159" t="s">
        <v>966</v>
      </c>
      <c r="C1035" s="49">
        <v>809</v>
      </c>
      <c r="D1035" s="22" t="s">
        <v>48</v>
      </c>
      <c r="E1035" s="22" t="s">
        <v>48</v>
      </c>
      <c r="F1035" s="89" t="s">
        <v>59</v>
      </c>
      <c r="G1035" s="21"/>
      <c r="H1035" s="9">
        <f>H1036</f>
        <v>88617</v>
      </c>
      <c r="I1035" s="217">
        <f t="shared" si="535"/>
        <v>0</v>
      </c>
      <c r="J1035" s="9">
        <f t="shared" si="535"/>
        <v>88617</v>
      </c>
      <c r="K1035" s="9">
        <f t="shared" si="536"/>
        <v>88617</v>
      </c>
      <c r="L1035" s="217">
        <f t="shared" si="537"/>
        <v>0</v>
      </c>
      <c r="M1035" s="9">
        <f t="shared" si="537"/>
        <v>88617</v>
      </c>
      <c r="N1035" s="9">
        <f t="shared" si="536"/>
        <v>88617</v>
      </c>
      <c r="O1035" s="217">
        <f t="shared" si="538"/>
        <v>0</v>
      </c>
      <c r="P1035" s="9">
        <f t="shared" si="538"/>
        <v>88617</v>
      </c>
    </row>
    <row r="1036" spans="2:16" ht="28.5" customHeight="1" x14ac:dyDescent="0.25">
      <c r="B1036" s="159" t="s">
        <v>967</v>
      </c>
      <c r="C1036" s="49">
        <v>809</v>
      </c>
      <c r="D1036" s="22" t="s">
        <v>48</v>
      </c>
      <c r="E1036" s="22" t="s">
        <v>48</v>
      </c>
      <c r="F1036" s="89" t="s">
        <v>968</v>
      </c>
      <c r="G1036" s="21"/>
      <c r="H1036" s="9">
        <f>H1037</f>
        <v>88617</v>
      </c>
      <c r="I1036" s="217">
        <f t="shared" si="535"/>
        <v>0</v>
      </c>
      <c r="J1036" s="9">
        <f t="shared" si="535"/>
        <v>88617</v>
      </c>
      <c r="K1036" s="9">
        <f t="shared" si="536"/>
        <v>88617</v>
      </c>
      <c r="L1036" s="217">
        <f t="shared" si="537"/>
        <v>0</v>
      </c>
      <c r="M1036" s="9">
        <f t="shared" si="537"/>
        <v>88617</v>
      </c>
      <c r="N1036" s="9">
        <f t="shared" si="536"/>
        <v>88617</v>
      </c>
      <c r="O1036" s="217">
        <f t="shared" si="538"/>
        <v>0</v>
      </c>
      <c r="P1036" s="9">
        <f t="shared" si="538"/>
        <v>88617</v>
      </c>
    </row>
    <row r="1037" spans="2:16" ht="30" x14ac:dyDescent="0.25">
      <c r="B1037" s="159" t="s">
        <v>2341</v>
      </c>
      <c r="C1037" s="49">
        <v>809</v>
      </c>
      <c r="D1037" s="22" t="s">
        <v>48</v>
      </c>
      <c r="E1037" s="22" t="s">
        <v>48</v>
      </c>
      <c r="F1037" s="89" t="s">
        <v>969</v>
      </c>
      <c r="G1037" s="21"/>
      <c r="H1037" s="9">
        <f>H1038</f>
        <v>88617</v>
      </c>
      <c r="I1037" s="217">
        <f t="shared" si="535"/>
        <v>0</v>
      </c>
      <c r="J1037" s="9">
        <f t="shared" si="535"/>
        <v>88617</v>
      </c>
      <c r="K1037" s="9">
        <f t="shared" si="536"/>
        <v>88617</v>
      </c>
      <c r="L1037" s="217">
        <f t="shared" si="537"/>
        <v>0</v>
      </c>
      <c r="M1037" s="9">
        <f t="shared" si="537"/>
        <v>88617</v>
      </c>
      <c r="N1037" s="9">
        <f t="shared" si="536"/>
        <v>88617</v>
      </c>
      <c r="O1037" s="217">
        <f t="shared" si="538"/>
        <v>0</v>
      </c>
      <c r="P1037" s="9">
        <f t="shared" si="538"/>
        <v>88617</v>
      </c>
    </row>
    <row r="1038" spans="2:16" ht="53.25" customHeight="1" x14ac:dyDescent="0.25">
      <c r="B1038" s="159" t="s">
        <v>970</v>
      </c>
      <c r="C1038" s="49">
        <v>809</v>
      </c>
      <c r="D1038" s="52" t="s">
        <v>48</v>
      </c>
      <c r="E1038" s="52" t="s">
        <v>48</v>
      </c>
      <c r="F1038" s="54" t="s">
        <v>971</v>
      </c>
      <c r="G1038" s="52" t="s">
        <v>150</v>
      </c>
      <c r="H1038" s="43">
        <v>88617</v>
      </c>
      <c r="I1038" s="213"/>
      <c r="J1038" s="43">
        <f>H1038+I1038</f>
        <v>88617</v>
      </c>
      <c r="K1038" s="43">
        <v>88617</v>
      </c>
      <c r="L1038" s="213"/>
      <c r="M1038" s="43">
        <f>K1038+L1038</f>
        <v>88617</v>
      </c>
      <c r="N1038" s="43">
        <v>88617</v>
      </c>
      <c r="O1038" s="213"/>
      <c r="P1038" s="43">
        <f>N1038+O1038</f>
        <v>88617</v>
      </c>
    </row>
    <row r="1039" spans="2:16" ht="15.75" x14ac:dyDescent="0.25">
      <c r="B1039" s="160" t="s">
        <v>671</v>
      </c>
      <c r="C1039" s="49">
        <v>809</v>
      </c>
      <c r="D1039" s="47" t="s">
        <v>101</v>
      </c>
      <c r="E1039" s="46"/>
      <c r="F1039" s="49" t="s">
        <v>972</v>
      </c>
      <c r="G1039" s="46" t="s">
        <v>972</v>
      </c>
      <c r="H1039" s="44">
        <f t="shared" ref="H1039:P1039" si="539">H1040+H1115+H1146+H1157+H1173+H1189</f>
        <v>5881271</v>
      </c>
      <c r="I1039" s="216">
        <f t="shared" si="539"/>
        <v>336700</v>
      </c>
      <c r="J1039" s="44">
        <f t="shared" si="539"/>
        <v>6217971</v>
      </c>
      <c r="K1039" s="44">
        <f t="shared" si="539"/>
        <v>5734519</v>
      </c>
      <c r="L1039" s="216">
        <f t="shared" si="539"/>
        <v>84210</v>
      </c>
      <c r="M1039" s="44">
        <f t="shared" si="539"/>
        <v>5818729</v>
      </c>
      <c r="N1039" s="44">
        <f t="shared" si="539"/>
        <v>5960270</v>
      </c>
      <c r="O1039" s="216">
        <f t="shared" si="539"/>
        <v>61282</v>
      </c>
      <c r="P1039" s="44">
        <f t="shared" si="539"/>
        <v>6021552</v>
      </c>
    </row>
    <row r="1040" spans="2:16" ht="15.75" x14ac:dyDescent="0.25">
      <c r="B1040" s="160" t="s">
        <v>672</v>
      </c>
      <c r="C1040" s="49">
        <v>809</v>
      </c>
      <c r="D1040" s="47" t="s">
        <v>101</v>
      </c>
      <c r="E1040" s="47" t="s">
        <v>14</v>
      </c>
      <c r="F1040" s="49" t="s">
        <v>972</v>
      </c>
      <c r="G1040" s="46" t="s">
        <v>972</v>
      </c>
      <c r="H1040" s="44">
        <f t="shared" ref="H1040:P1040" si="540">H1041+H1046+H1109</f>
        <v>3721373</v>
      </c>
      <c r="I1040" s="216">
        <f t="shared" si="540"/>
        <v>272807</v>
      </c>
      <c r="J1040" s="44">
        <f t="shared" si="540"/>
        <v>3994180</v>
      </c>
      <c r="K1040" s="44">
        <f t="shared" si="540"/>
        <v>3786376</v>
      </c>
      <c r="L1040" s="216">
        <f t="shared" si="540"/>
        <v>51562</v>
      </c>
      <c r="M1040" s="44">
        <f t="shared" si="540"/>
        <v>3837938</v>
      </c>
      <c r="N1040" s="44">
        <f t="shared" si="540"/>
        <v>3976697</v>
      </c>
      <c r="O1040" s="216">
        <f t="shared" si="540"/>
        <v>33630</v>
      </c>
      <c r="P1040" s="44">
        <f t="shared" si="540"/>
        <v>4010327</v>
      </c>
    </row>
    <row r="1041" spans="2:16" ht="54" customHeight="1" x14ac:dyDescent="0.25">
      <c r="B1041" s="159" t="s">
        <v>64</v>
      </c>
      <c r="C1041" s="49">
        <v>809</v>
      </c>
      <c r="D1041" s="52" t="s">
        <v>101</v>
      </c>
      <c r="E1041" s="52" t="s">
        <v>14</v>
      </c>
      <c r="F1041" s="114" t="s">
        <v>14</v>
      </c>
      <c r="G1041" s="51"/>
      <c r="H1041" s="9">
        <f t="shared" ref="H1041:J1042" si="541">H1042</f>
        <v>1945</v>
      </c>
      <c r="I1041" s="217">
        <f t="shared" si="541"/>
        <v>0</v>
      </c>
      <c r="J1041" s="9">
        <f t="shared" si="541"/>
        <v>1945</v>
      </c>
      <c r="K1041" s="9">
        <f t="shared" ref="K1041:N1042" si="542">K1042</f>
        <v>1945</v>
      </c>
      <c r="L1041" s="217">
        <f>L1042</f>
        <v>0</v>
      </c>
      <c r="M1041" s="9">
        <f>M1042</f>
        <v>1945</v>
      </c>
      <c r="N1041" s="9">
        <f t="shared" si="542"/>
        <v>1945</v>
      </c>
      <c r="O1041" s="217">
        <f>O1042</f>
        <v>0</v>
      </c>
      <c r="P1041" s="9">
        <f>P1042</f>
        <v>1945</v>
      </c>
    </row>
    <row r="1042" spans="2:16" ht="42.75" customHeight="1" x14ac:dyDescent="0.25">
      <c r="B1042" s="162" t="s">
        <v>973</v>
      </c>
      <c r="C1042" s="49">
        <v>809</v>
      </c>
      <c r="D1042" s="52" t="s">
        <v>101</v>
      </c>
      <c r="E1042" s="52" t="s">
        <v>14</v>
      </c>
      <c r="F1042" s="99" t="s">
        <v>974</v>
      </c>
      <c r="G1042" s="51"/>
      <c r="H1042" s="9">
        <f t="shared" si="541"/>
        <v>1945</v>
      </c>
      <c r="I1042" s="217">
        <f t="shared" si="541"/>
        <v>0</v>
      </c>
      <c r="J1042" s="9">
        <f t="shared" si="541"/>
        <v>1945</v>
      </c>
      <c r="K1042" s="9">
        <f t="shared" si="542"/>
        <v>1945</v>
      </c>
      <c r="L1042" s="217">
        <f>L1043</f>
        <v>0</v>
      </c>
      <c r="M1042" s="9">
        <f>M1043</f>
        <v>1945</v>
      </c>
      <c r="N1042" s="9">
        <f t="shared" si="542"/>
        <v>1945</v>
      </c>
      <c r="O1042" s="217">
        <f>O1043</f>
        <v>0</v>
      </c>
      <c r="P1042" s="9">
        <f>P1043</f>
        <v>1945</v>
      </c>
    </row>
    <row r="1043" spans="2:16" ht="28.5" customHeight="1" x14ac:dyDescent="0.25">
      <c r="B1043" s="157" t="s">
        <v>975</v>
      </c>
      <c r="C1043" s="49">
        <v>809</v>
      </c>
      <c r="D1043" s="52" t="s">
        <v>101</v>
      </c>
      <c r="E1043" s="52" t="s">
        <v>14</v>
      </c>
      <c r="F1043" s="99" t="s">
        <v>976</v>
      </c>
      <c r="G1043" s="51"/>
      <c r="H1043" s="9">
        <f t="shared" ref="H1043:P1043" si="543">H1044+H1045</f>
        <v>1945</v>
      </c>
      <c r="I1043" s="217">
        <f t="shared" si="543"/>
        <v>0</v>
      </c>
      <c r="J1043" s="9">
        <f t="shared" si="543"/>
        <v>1945</v>
      </c>
      <c r="K1043" s="9">
        <f t="shared" si="543"/>
        <v>1945</v>
      </c>
      <c r="L1043" s="217">
        <f t="shared" si="543"/>
        <v>0</v>
      </c>
      <c r="M1043" s="9">
        <f t="shared" si="543"/>
        <v>1945</v>
      </c>
      <c r="N1043" s="9">
        <f t="shared" si="543"/>
        <v>1945</v>
      </c>
      <c r="O1043" s="217">
        <f t="shared" si="543"/>
        <v>0</v>
      </c>
      <c r="P1043" s="9">
        <f t="shared" si="543"/>
        <v>1945</v>
      </c>
    </row>
    <row r="1044" spans="2:16" ht="54" customHeight="1" x14ac:dyDescent="0.25">
      <c r="B1044" s="157" t="s">
        <v>977</v>
      </c>
      <c r="C1044" s="49">
        <v>809</v>
      </c>
      <c r="D1044" s="52" t="s">
        <v>101</v>
      </c>
      <c r="E1044" s="52" t="s">
        <v>14</v>
      </c>
      <c r="F1044" s="99" t="s">
        <v>978</v>
      </c>
      <c r="G1044" s="52" t="s">
        <v>150</v>
      </c>
      <c r="H1044" s="43">
        <v>1885</v>
      </c>
      <c r="I1044" s="213"/>
      <c r="J1044" s="43">
        <f>H1044+I1044</f>
        <v>1885</v>
      </c>
      <c r="K1044" s="43">
        <v>1885</v>
      </c>
      <c r="L1044" s="213"/>
      <c r="M1044" s="43">
        <f>K1044+L1044</f>
        <v>1885</v>
      </c>
      <c r="N1044" s="43">
        <v>1885</v>
      </c>
      <c r="O1044" s="213"/>
      <c r="P1044" s="43">
        <f>N1044+O1044</f>
        <v>1885</v>
      </c>
    </row>
    <row r="1045" spans="2:16" ht="78" customHeight="1" x14ac:dyDescent="0.25">
      <c r="B1045" s="157" t="s">
        <v>979</v>
      </c>
      <c r="C1045" s="49">
        <v>809</v>
      </c>
      <c r="D1045" s="52" t="s">
        <v>101</v>
      </c>
      <c r="E1045" s="52" t="s">
        <v>14</v>
      </c>
      <c r="F1045" s="99" t="s">
        <v>980</v>
      </c>
      <c r="G1045" s="52" t="s">
        <v>150</v>
      </c>
      <c r="H1045" s="43">
        <v>60</v>
      </c>
      <c r="I1045" s="213"/>
      <c r="J1045" s="43">
        <f>H1045+I1045</f>
        <v>60</v>
      </c>
      <c r="K1045" s="43">
        <v>60</v>
      </c>
      <c r="L1045" s="213"/>
      <c r="M1045" s="43">
        <f>K1045+L1045</f>
        <v>60</v>
      </c>
      <c r="N1045" s="43">
        <v>60</v>
      </c>
      <c r="O1045" s="213"/>
      <c r="P1045" s="43">
        <f>N1045+O1045</f>
        <v>60</v>
      </c>
    </row>
    <row r="1046" spans="2:16" ht="41.25" customHeight="1" x14ac:dyDescent="0.25">
      <c r="B1046" s="156" t="s">
        <v>959</v>
      </c>
      <c r="C1046" s="49">
        <v>809</v>
      </c>
      <c r="D1046" s="52" t="s">
        <v>101</v>
      </c>
      <c r="E1046" s="52" t="s">
        <v>14</v>
      </c>
      <c r="F1046" s="114" t="s">
        <v>27</v>
      </c>
      <c r="G1046" s="51" t="s">
        <v>972</v>
      </c>
      <c r="H1046" s="9">
        <f t="shared" ref="H1046:P1046" si="544">H1052+H1079+H1091+H1094+H1099+H1047</f>
        <v>3717567</v>
      </c>
      <c r="I1046" s="217">
        <f t="shared" si="544"/>
        <v>272807</v>
      </c>
      <c r="J1046" s="9">
        <f t="shared" si="544"/>
        <v>3990374</v>
      </c>
      <c r="K1046" s="9">
        <f t="shared" si="544"/>
        <v>3784431</v>
      </c>
      <c r="L1046" s="217">
        <f t="shared" si="544"/>
        <v>51562</v>
      </c>
      <c r="M1046" s="9">
        <f t="shared" si="544"/>
        <v>3835993</v>
      </c>
      <c r="N1046" s="9">
        <f t="shared" si="544"/>
        <v>3974752</v>
      </c>
      <c r="O1046" s="217">
        <f t="shared" si="544"/>
        <v>33630</v>
      </c>
      <c r="P1046" s="9">
        <f t="shared" si="544"/>
        <v>4008382</v>
      </c>
    </row>
    <row r="1047" spans="2:16" ht="30" x14ac:dyDescent="0.25">
      <c r="B1047" s="156" t="s">
        <v>851</v>
      </c>
      <c r="C1047" s="49">
        <v>809</v>
      </c>
      <c r="D1047" s="52" t="s">
        <v>101</v>
      </c>
      <c r="E1047" s="52" t="s">
        <v>14</v>
      </c>
      <c r="F1047" s="114" t="s">
        <v>860</v>
      </c>
      <c r="G1047" s="51"/>
      <c r="H1047" s="9">
        <f>H1048+H1050</f>
        <v>200000</v>
      </c>
      <c r="I1047" s="217">
        <f>I1048+I1050</f>
        <v>25600</v>
      </c>
      <c r="J1047" s="9">
        <f>J1048+J1050</f>
        <v>225600</v>
      </c>
      <c r="K1047" s="9">
        <f>K1048+K1050</f>
        <v>0</v>
      </c>
      <c r="L1047" s="217">
        <f>L1048+L1050</f>
        <v>0</v>
      </c>
      <c r="M1047" s="9"/>
      <c r="N1047" s="9"/>
      <c r="O1047" s="217"/>
      <c r="P1047" s="9"/>
    </row>
    <row r="1048" spans="2:16" ht="44.25" customHeight="1" x14ac:dyDescent="0.25">
      <c r="B1048" s="156" t="s">
        <v>852</v>
      </c>
      <c r="C1048" s="49">
        <v>809</v>
      </c>
      <c r="D1048" s="52" t="s">
        <v>101</v>
      </c>
      <c r="E1048" s="52" t="s">
        <v>14</v>
      </c>
      <c r="F1048" s="114" t="s">
        <v>843</v>
      </c>
      <c r="G1048" s="51"/>
      <c r="H1048" s="9"/>
      <c r="I1048" s="217">
        <f>I1049</f>
        <v>25600</v>
      </c>
      <c r="J1048" s="9">
        <f>J1049</f>
        <v>25600</v>
      </c>
      <c r="K1048" s="9"/>
      <c r="L1048" s="217"/>
      <c r="M1048" s="9"/>
      <c r="N1048" s="9"/>
      <c r="O1048" s="217"/>
      <c r="P1048" s="9"/>
    </row>
    <row r="1049" spans="2:16" ht="60.75" customHeight="1" x14ac:dyDescent="0.25">
      <c r="B1049" s="156" t="s">
        <v>981</v>
      </c>
      <c r="C1049" s="49">
        <v>809</v>
      </c>
      <c r="D1049" s="52" t="s">
        <v>101</v>
      </c>
      <c r="E1049" s="52" t="s">
        <v>14</v>
      </c>
      <c r="F1049" s="114" t="s">
        <v>982</v>
      </c>
      <c r="G1049" s="52" t="s">
        <v>983</v>
      </c>
      <c r="H1049" s="9"/>
      <c r="I1049" s="217">
        <v>25600</v>
      </c>
      <c r="J1049" s="9">
        <f>H1049+I1049</f>
        <v>25600</v>
      </c>
      <c r="K1049" s="9"/>
      <c r="L1049" s="217"/>
      <c r="M1049" s="9"/>
      <c r="N1049" s="9"/>
      <c r="O1049" s="217"/>
      <c r="P1049" s="9"/>
    </row>
    <row r="1050" spans="2:16" ht="43.5" customHeight="1" x14ac:dyDescent="0.25">
      <c r="B1050" s="156" t="s">
        <v>2155</v>
      </c>
      <c r="C1050" s="49">
        <v>809</v>
      </c>
      <c r="D1050" s="52" t="s">
        <v>101</v>
      </c>
      <c r="E1050" s="52" t="s">
        <v>14</v>
      </c>
      <c r="F1050" s="114" t="s">
        <v>2154</v>
      </c>
      <c r="G1050" s="52"/>
      <c r="H1050" s="9">
        <f>H1051</f>
        <v>200000</v>
      </c>
      <c r="I1050" s="217">
        <f>I1051</f>
        <v>0</v>
      </c>
      <c r="J1050" s="9">
        <f>J1051</f>
        <v>200000</v>
      </c>
      <c r="K1050" s="9">
        <f>K1051</f>
        <v>0</v>
      </c>
      <c r="L1050" s="217">
        <f>L1051</f>
        <v>0</v>
      </c>
      <c r="M1050" s="9"/>
      <c r="N1050" s="9"/>
      <c r="O1050" s="217"/>
      <c r="P1050" s="9"/>
    </row>
    <row r="1051" spans="2:16" ht="60.75" customHeight="1" x14ac:dyDescent="0.25">
      <c r="B1051" s="156" t="s">
        <v>2158</v>
      </c>
      <c r="C1051" s="49">
        <v>809</v>
      </c>
      <c r="D1051" s="52" t="s">
        <v>101</v>
      </c>
      <c r="E1051" s="52" t="s">
        <v>14</v>
      </c>
      <c r="F1051" s="176" t="s">
        <v>2157</v>
      </c>
      <c r="G1051" s="52" t="s">
        <v>150</v>
      </c>
      <c r="H1051" s="9">
        <v>200000</v>
      </c>
      <c r="I1051" s="217"/>
      <c r="J1051" s="9">
        <f>H1051+I1051</f>
        <v>200000</v>
      </c>
      <c r="K1051" s="9">
        <v>0</v>
      </c>
      <c r="L1051" s="217"/>
      <c r="M1051" s="9"/>
      <c r="N1051" s="9"/>
      <c r="O1051" s="217"/>
      <c r="P1051" s="9"/>
    </row>
    <row r="1052" spans="2:16" ht="76.5" customHeight="1" x14ac:dyDescent="0.25">
      <c r="B1052" s="157" t="s">
        <v>984</v>
      </c>
      <c r="C1052" s="49">
        <v>809</v>
      </c>
      <c r="D1052" s="52" t="s">
        <v>101</v>
      </c>
      <c r="E1052" s="52" t="s">
        <v>14</v>
      </c>
      <c r="F1052" s="99" t="s">
        <v>827</v>
      </c>
      <c r="G1052" s="51"/>
      <c r="H1052" s="43">
        <f t="shared" ref="H1052:P1052" si="545">H1053+H1056+H1059+H1063+H1068+H1072+H1075</f>
        <v>523021</v>
      </c>
      <c r="I1052" s="213">
        <f>I1053+I1056+I1059+I1063+I1068+I1072+I1075</f>
        <v>189844</v>
      </c>
      <c r="J1052" s="43">
        <f t="shared" si="545"/>
        <v>712865</v>
      </c>
      <c r="K1052" s="43">
        <f t="shared" si="545"/>
        <v>600716</v>
      </c>
      <c r="L1052" s="213">
        <f t="shared" si="545"/>
        <v>91049</v>
      </c>
      <c r="M1052" s="43">
        <f t="shared" si="545"/>
        <v>691765</v>
      </c>
      <c r="N1052" s="43">
        <f t="shared" si="545"/>
        <v>684587</v>
      </c>
      <c r="O1052" s="213">
        <f t="shared" si="545"/>
        <v>91049</v>
      </c>
      <c r="P1052" s="43">
        <f t="shared" si="545"/>
        <v>775636</v>
      </c>
    </row>
    <row r="1053" spans="2:16" ht="30" x14ac:dyDescent="0.25">
      <c r="B1053" s="157" t="s">
        <v>985</v>
      </c>
      <c r="C1053" s="49">
        <v>809</v>
      </c>
      <c r="D1053" s="52" t="s">
        <v>101</v>
      </c>
      <c r="E1053" s="52" t="s">
        <v>14</v>
      </c>
      <c r="F1053" s="99" t="s">
        <v>986</v>
      </c>
      <c r="G1053" s="51"/>
      <c r="H1053" s="9">
        <f t="shared" ref="H1053:P1053" si="546">H1055+H1054</f>
        <v>440876</v>
      </c>
      <c r="I1053" s="217">
        <f t="shared" si="546"/>
        <v>88728</v>
      </c>
      <c r="J1053" s="9">
        <f t="shared" si="546"/>
        <v>529604</v>
      </c>
      <c r="K1053" s="9">
        <f t="shared" si="546"/>
        <v>326002</v>
      </c>
      <c r="L1053" s="217">
        <f t="shared" si="546"/>
        <v>88728</v>
      </c>
      <c r="M1053" s="9">
        <f t="shared" si="546"/>
        <v>414730</v>
      </c>
      <c r="N1053" s="9">
        <f t="shared" si="546"/>
        <v>326002</v>
      </c>
      <c r="O1053" s="217">
        <f t="shared" si="546"/>
        <v>88728</v>
      </c>
      <c r="P1053" s="9">
        <f t="shared" si="546"/>
        <v>414730</v>
      </c>
    </row>
    <row r="1054" spans="2:16" ht="2.25" hidden="1" customHeight="1" x14ac:dyDescent="0.25">
      <c r="B1054" s="156" t="s">
        <v>987</v>
      </c>
      <c r="C1054" s="49">
        <v>809</v>
      </c>
      <c r="D1054" s="52" t="s">
        <v>101</v>
      </c>
      <c r="E1054" s="52" t="s">
        <v>14</v>
      </c>
      <c r="F1054" s="99" t="s">
        <v>988</v>
      </c>
      <c r="G1054" s="52" t="s">
        <v>150</v>
      </c>
      <c r="H1054" s="43"/>
      <c r="I1054" s="213"/>
      <c r="J1054" s="43"/>
      <c r="K1054" s="43"/>
      <c r="L1054" s="213"/>
      <c r="M1054" s="43"/>
      <c r="N1054" s="43"/>
      <c r="O1054" s="213"/>
      <c r="P1054" s="43"/>
    </row>
    <row r="1055" spans="2:16" ht="68.25" customHeight="1" x14ac:dyDescent="0.25">
      <c r="B1055" s="156" t="s">
        <v>989</v>
      </c>
      <c r="C1055" s="49">
        <v>809</v>
      </c>
      <c r="D1055" s="52" t="s">
        <v>101</v>
      </c>
      <c r="E1055" s="52" t="s">
        <v>14</v>
      </c>
      <c r="F1055" s="99" t="s">
        <v>990</v>
      </c>
      <c r="G1055" s="52" t="s">
        <v>150</v>
      </c>
      <c r="H1055" s="43">
        <v>440876</v>
      </c>
      <c r="I1055" s="213">
        <v>88728</v>
      </c>
      <c r="J1055" s="43">
        <f>H1055+I1055</f>
        <v>529604</v>
      </c>
      <c r="K1055" s="43">
        <v>326002</v>
      </c>
      <c r="L1055" s="213">
        <v>88728</v>
      </c>
      <c r="M1055" s="43">
        <f>K1055+L1055</f>
        <v>414730</v>
      </c>
      <c r="N1055" s="43">
        <v>326002</v>
      </c>
      <c r="O1055" s="213">
        <v>88728</v>
      </c>
      <c r="P1055" s="43">
        <f>N1055+O1055</f>
        <v>414730</v>
      </c>
    </row>
    <row r="1056" spans="2:16" ht="95.25" customHeight="1" x14ac:dyDescent="0.25">
      <c r="B1056" s="156" t="s">
        <v>991</v>
      </c>
      <c r="C1056" s="49">
        <v>809</v>
      </c>
      <c r="D1056" s="52" t="s">
        <v>101</v>
      </c>
      <c r="E1056" s="52" t="s">
        <v>14</v>
      </c>
      <c r="F1056" s="99" t="s">
        <v>992</v>
      </c>
      <c r="G1056" s="51"/>
      <c r="H1056" s="43">
        <f t="shared" ref="H1056:P1056" si="547">H1057+H1058</f>
        <v>22130</v>
      </c>
      <c r="I1056" s="213">
        <f t="shared" si="547"/>
        <v>0</v>
      </c>
      <c r="J1056" s="43">
        <f t="shared" si="547"/>
        <v>22130</v>
      </c>
      <c r="K1056" s="43">
        <f t="shared" si="547"/>
        <v>22130</v>
      </c>
      <c r="L1056" s="213">
        <f t="shared" si="547"/>
        <v>0</v>
      </c>
      <c r="M1056" s="43">
        <f t="shared" si="547"/>
        <v>22130</v>
      </c>
      <c r="N1056" s="43">
        <f t="shared" si="547"/>
        <v>22130</v>
      </c>
      <c r="O1056" s="213">
        <f t="shared" si="547"/>
        <v>0</v>
      </c>
      <c r="P1056" s="43">
        <f t="shared" si="547"/>
        <v>22130</v>
      </c>
    </row>
    <row r="1057" spans="2:16" ht="90" hidden="1" x14ac:dyDescent="0.25">
      <c r="B1057" s="156" t="s">
        <v>993</v>
      </c>
      <c r="C1057" s="35">
        <v>809</v>
      </c>
      <c r="D1057" s="61" t="s">
        <v>101</v>
      </c>
      <c r="E1057" s="61" t="s">
        <v>14</v>
      </c>
      <c r="F1057" s="93" t="s">
        <v>994</v>
      </c>
      <c r="G1057" s="58">
        <v>200</v>
      </c>
      <c r="H1057" s="43"/>
      <c r="I1057" s="213"/>
      <c r="J1057" s="43"/>
      <c r="K1057" s="43"/>
      <c r="L1057" s="213"/>
      <c r="M1057" s="43"/>
      <c r="N1057" s="43"/>
      <c r="O1057" s="213"/>
      <c r="P1057" s="43"/>
    </row>
    <row r="1058" spans="2:16" ht="92.25" customHeight="1" x14ac:dyDescent="0.25">
      <c r="B1058" s="156" t="s">
        <v>995</v>
      </c>
      <c r="C1058" s="34" t="s">
        <v>958</v>
      </c>
      <c r="D1058" s="61" t="s">
        <v>101</v>
      </c>
      <c r="E1058" s="61" t="s">
        <v>14</v>
      </c>
      <c r="F1058" s="93" t="s">
        <v>994</v>
      </c>
      <c r="G1058" s="58">
        <v>600</v>
      </c>
      <c r="H1058" s="43">
        <v>22130</v>
      </c>
      <c r="I1058" s="213"/>
      <c r="J1058" s="43">
        <f>H1058+I1058</f>
        <v>22130</v>
      </c>
      <c r="K1058" s="43">
        <v>22130</v>
      </c>
      <c r="L1058" s="213"/>
      <c r="M1058" s="43">
        <f>K1058+L1058</f>
        <v>22130</v>
      </c>
      <c r="N1058" s="43">
        <v>22130</v>
      </c>
      <c r="O1058" s="213"/>
      <c r="P1058" s="43">
        <f>N1058+O1058</f>
        <v>22130</v>
      </c>
    </row>
    <row r="1059" spans="2:16" ht="55.5" customHeight="1" x14ac:dyDescent="0.25">
      <c r="B1059" s="156" t="s">
        <v>996</v>
      </c>
      <c r="C1059" s="35">
        <v>809</v>
      </c>
      <c r="D1059" s="61" t="s">
        <v>101</v>
      </c>
      <c r="E1059" s="61" t="s">
        <v>14</v>
      </c>
      <c r="F1059" s="93" t="s">
        <v>997</v>
      </c>
      <c r="G1059" s="58"/>
      <c r="H1059" s="9">
        <f t="shared" ref="H1059:P1059" si="548">H1060+H1061+H1062</f>
        <v>29210</v>
      </c>
      <c r="I1059" s="217">
        <f t="shared" si="548"/>
        <v>1708</v>
      </c>
      <c r="J1059" s="9">
        <f t="shared" si="548"/>
        <v>30918</v>
      </c>
      <c r="K1059" s="9">
        <f t="shared" si="548"/>
        <v>29210</v>
      </c>
      <c r="L1059" s="217">
        <f t="shared" si="548"/>
        <v>1704</v>
      </c>
      <c r="M1059" s="9">
        <f t="shared" si="548"/>
        <v>30914</v>
      </c>
      <c r="N1059" s="9">
        <f t="shared" si="548"/>
        <v>29210</v>
      </c>
      <c r="O1059" s="217">
        <f t="shared" si="548"/>
        <v>1704</v>
      </c>
      <c r="P1059" s="9">
        <f t="shared" si="548"/>
        <v>30914</v>
      </c>
    </row>
    <row r="1060" spans="2:16" ht="79.5" customHeight="1" x14ac:dyDescent="0.25">
      <c r="B1060" s="156" t="s">
        <v>998</v>
      </c>
      <c r="C1060" s="35">
        <v>809</v>
      </c>
      <c r="D1060" s="61" t="s">
        <v>101</v>
      </c>
      <c r="E1060" s="61" t="s">
        <v>14</v>
      </c>
      <c r="F1060" s="93" t="s">
        <v>999</v>
      </c>
      <c r="G1060" s="58">
        <v>200</v>
      </c>
      <c r="H1060" s="43">
        <v>28765</v>
      </c>
      <c r="I1060" s="213"/>
      <c r="J1060" s="43">
        <f>H1060+I1060</f>
        <v>28765</v>
      </c>
      <c r="K1060" s="43">
        <v>28765</v>
      </c>
      <c r="L1060" s="213"/>
      <c r="M1060" s="43">
        <f>K1060+L1060</f>
        <v>28765</v>
      </c>
      <c r="N1060" s="43">
        <v>28765</v>
      </c>
      <c r="O1060" s="213"/>
      <c r="P1060" s="43">
        <f>N1060+O1060</f>
        <v>28765</v>
      </c>
    </row>
    <row r="1061" spans="2:16" ht="120" hidden="1" x14ac:dyDescent="0.25">
      <c r="B1061" s="156" t="s">
        <v>2295</v>
      </c>
      <c r="C1061" s="35">
        <v>809</v>
      </c>
      <c r="D1061" s="61" t="s">
        <v>101</v>
      </c>
      <c r="E1061" s="61" t="s">
        <v>14</v>
      </c>
      <c r="F1061" s="93" t="s">
        <v>1000</v>
      </c>
      <c r="G1061" s="58">
        <v>200</v>
      </c>
      <c r="H1061" s="43"/>
      <c r="I1061" s="213"/>
      <c r="J1061" s="43">
        <f>H1061+I1061</f>
        <v>0</v>
      </c>
      <c r="K1061" s="43"/>
      <c r="L1061" s="213"/>
      <c r="M1061" s="43">
        <f>K1061+L1061</f>
        <v>0</v>
      </c>
      <c r="N1061" s="43"/>
      <c r="O1061" s="213"/>
      <c r="P1061" s="43">
        <f>N1061+O1061</f>
        <v>0</v>
      </c>
    </row>
    <row r="1062" spans="2:16" ht="133.5" customHeight="1" x14ac:dyDescent="0.25">
      <c r="B1062" s="156" t="s">
        <v>2296</v>
      </c>
      <c r="C1062" s="35">
        <v>809</v>
      </c>
      <c r="D1062" s="61" t="s">
        <v>101</v>
      </c>
      <c r="E1062" s="61" t="s">
        <v>14</v>
      </c>
      <c r="F1062" s="93" t="s">
        <v>1001</v>
      </c>
      <c r="G1062" s="58">
        <v>200</v>
      </c>
      <c r="H1062" s="43">
        <v>445</v>
      </c>
      <c r="I1062" s="213">
        <v>1708</v>
      </c>
      <c r="J1062" s="43">
        <f>H1062+I1062</f>
        <v>2153</v>
      </c>
      <c r="K1062" s="43">
        <v>445</v>
      </c>
      <c r="L1062" s="213">
        <v>1704</v>
      </c>
      <c r="M1062" s="43">
        <f>K1062+L1062</f>
        <v>2149</v>
      </c>
      <c r="N1062" s="43">
        <v>445</v>
      </c>
      <c r="O1062" s="213">
        <v>1704</v>
      </c>
      <c r="P1062" s="43">
        <f>N1062+O1062</f>
        <v>2149</v>
      </c>
    </row>
    <row r="1063" spans="2:16" ht="83.25" hidden="1" customHeight="1" x14ac:dyDescent="0.25">
      <c r="B1063" s="156" t="s">
        <v>1002</v>
      </c>
      <c r="C1063" s="35">
        <v>809</v>
      </c>
      <c r="D1063" s="61" t="s">
        <v>101</v>
      </c>
      <c r="E1063" s="61" t="s">
        <v>14</v>
      </c>
      <c r="F1063" s="93" t="s">
        <v>1003</v>
      </c>
      <c r="G1063" s="58"/>
      <c r="H1063" s="9">
        <f t="shared" ref="H1063:P1063" si="549">H1065+H1067+H1066+H1064</f>
        <v>0</v>
      </c>
      <c r="I1063" s="217">
        <f t="shared" si="549"/>
        <v>0</v>
      </c>
      <c r="J1063" s="9">
        <f t="shared" si="549"/>
        <v>0</v>
      </c>
      <c r="K1063" s="9">
        <f t="shared" si="549"/>
        <v>0</v>
      </c>
      <c r="L1063" s="217">
        <f t="shared" si="549"/>
        <v>0</v>
      </c>
      <c r="M1063" s="9">
        <f t="shared" si="549"/>
        <v>0</v>
      </c>
      <c r="N1063" s="9">
        <f t="shared" si="549"/>
        <v>0</v>
      </c>
      <c r="O1063" s="217">
        <f t="shared" si="549"/>
        <v>0</v>
      </c>
      <c r="P1063" s="9">
        <f t="shared" si="549"/>
        <v>0</v>
      </c>
    </row>
    <row r="1064" spans="2:16" ht="123" hidden="1" customHeight="1" x14ac:dyDescent="0.25">
      <c r="B1064" s="156" t="s">
        <v>1004</v>
      </c>
      <c r="C1064" s="35">
        <v>809</v>
      </c>
      <c r="D1064" s="61" t="s">
        <v>101</v>
      </c>
      <c r="E1064" s="61" t="s">
        <v>14</v>
      </c>
      <c r="F1064" s="93" t="s">
        <v>1005</v>
      </c>
      <c r="G1064" s="58">
        <v>600</v>
      </c>
      <c r="H1064" s="9"/>
      <c r="I1064" s="217"/>
      <c r="J1064" s="9"/>
      <c r="K1064" s="9"/>
      <c r="L1064" s="217"/>
      <c r="M1064" s="9"/>
      <c r="N1064" s="9"/>
      <c r="O1064" s="217"/>
      <c r="P1064" s="9"/>
    </row>
    <row r="1065" spans="2:16" ht="75" hidden="1" x14ac:dyDescent="0.25">
      <c r="B1065" s="156" t="s">
        <v>1006</v>
      </c>
      <c r="C1065" s="35">
        <v>809</v>
      </c>
      <c r="D1065" s="61" t="s">
        <v>101</v>
      </c>
      <c r="E1065" s="61" t="s">
        <v>14</v>
      </c>
      <c r="F1065" s="93" t="s">
        <v>1007</v>
      </c>
      <c r="G1065" s="58">
        <v>200</v>
      </c>
      <c r="H1065" s="43"/>
      <c r="I1065" s="213"/>
      <c r="J1065" s="43"/>
      <c r="K1065" s="43"/>
      <c r="L1065" s="213"/>
      <c r="M1065" s="43"/>
      <c r="N1065" s="43"/>
      <c r="O1065" s="213"/>
      <c r="P1065" s="43"/>
    </row>
    <row r="1066" spans="2:16" ht="108.75" hidden="1" customHeight="1" x14ac:dyDescent="0.25">
      <c r="B1066" s="156" t="s">
        <v>1008</v>
      </c>
      <c r="C1066" s="35">
        <v>809</v>
      </c>
      <c r="D1066" s="61" t="s">
        <v>101</v>
      </c>
      <c r="E1066" s="61" t="s">
        <v>14</v>
      </c>
      <c r="F1066" s="93" t="s">
        <v>1007</v>
      </c>
      <c r="G1066" s="58">
        <v>600</v>
      </c>
      <c r="H1066" s="43"/>
      <c r="I1066" s="213"/>
      <c r="J1066" s="43"/>
      <c r="K1066" s="43"/>
      <c r="L1066" s="213"/>
      <c r="M1066" s="43"/>
      <c r="N1066" s="43"/>
      <c r="O1066" s="213"/>
      <c r="P1066" s="43"/>
    </row>
    <row r="1067" spans="2:16" ht="60" hidden="1" x14ac:dyDescent="0.25">
      <c r="B1067" s="156" t="s">
        <v>1009</v>
      </c>
      <c r="C1067" s="35">
        <v>809</v>
      </c>
      <c r="D1067" s="61" t="s">
        <v>101</v>
      </c>
      <c r="E1067" s="61" t="s">
        <v>14</v>
      </c>
      <c r="F1067" s="93" t="s">
        <v>1010</v>
      </c>
      <c r="G1067" s="58">
        <v>600</v>
      </c>
      <c r="H1067" s="43"/>
      <c r="I1067" s="213"/>
      <c r="J1067" s="43"/>
      <c r="K1067" s="43"/>
      <c r="L1067" s="213"/>
      <c r="M1067" s="43"/>
      <c r="N1067" s="43"/>
      <c r="O1067" s="213"/>
      <c r="P1067" s="43"/>
    </row>
    <row r="1068" spans="2:16" ht="34.5" customHeight="1" x14ac:dyDescent="0.25">
      <c r="B1068" s="156" t="s">
        <v>1011</v>
      </c>
      <c r="C1068" s="35">
        <v>809</v>
      </c>
      <c r="D1068" s="61" t="s">
        <v>101</v>
      </c>
      <c r="E1068" s="61" t="s">
        <v>14</v>
      </c>
      <c r="F1068" s="93" t="s">
        <v>1012</v>
      </c>
      <c r="G1068" s="58"/>
      <c r="H1068" s="9">
        <f t="shared" ref="H1068:P1068" si="550">H1071+H1070</f>
        <v>30000</v>
      </c>
      <c r="I1068" s="217">
        <f t="shared" si="550"/>
        <v>30962</v>
      </c>
      <c r="J1068" s="9">
        <f t="shared" si="550"/>
        <v>60962</v>
      </c>
      <c r="K1068" s="9">
        <f t="shared" si="550"/>
        <v>222569</v>
      </c>
      <c r="L1068" s="217">
        <f t="shared" si="550"/>
        <v>0</v>
      </c>
      <c r="M1068" s="9">
        <f t="shared" si="550"/>
        <v>222569</v>
      </c>
      <c r="N1068" s="9">
        <f t="shared" si="550"/>
        <v>306440</v>
      </c>
      <c r="O1068" s="217">
        <f t="shared" si="550"/>
        <v>0</v>
      </c>
      <c r="P1068" s="9">
        <f t="shared" si="550"/>
        <v>306440</v>
      </c>
    </row>
    <row r="1069" spans="2:16" ht="34.5" hidden="1" customHeight="1" x14ac:dyDescent="0.25">
      <c r="B1069" s="156"/>
      <c r="C1069" s="35">
        <v>809</v>
      </c>
      <c r="D1069" s="61" t="s">
        <v>101</v>
      </c>
      <c r="E1069" s="61" t="s">
        <v>14</v>
      </c>
      <c r="F1069" s="93" t="s">
        <v>1141</v>
      </c>
      <c r="G1069" s="58">
        <v>200</v>
      </c>
      <c r="H1069" s="9"/>
      <c r="I1069" s="217"/>
      <c r="J1069" s="9"/>
      <c r="K1069" s="9"/>
      <c r="L1069" s="217"/>
      <c r="M1069" s="9"/>
      <c r="N1069" s="9"/>
      <c r="O1069" s="217"/>
      <c r="P1069" s="9"/>
    </row>
    <row r="1070" spans="2:16" ht="49.5" customHeight="1" x14ac:dyDescent="0.25">
      <c r="B1070" s="156" t="s">
        <v>1013</v>
      </c>
      <c r="C1070" s="35">
        <v>809</v>
      </c>
      <c r="D1070" s="61" t="s">
        <v>101</v>
      </c>
      <c r="E1070" s="61" t="s">
        <v>14</v>
      </c>
      <c r="F1070" s="93" t="s">
        <v>1014</v>
      </c>
      <c r="G1070" s="58">
        <v>200</v>
      </c>
      <c r="H1070" s="9">
        <v>6000</v>
      </c>
      <c r="I1070" s="217">
        <v>18875</v>
      </c>
      <c r="J1070" s="9">
        <f>H1070+I1070</f>
        <v>24875</v>
      </c>
      <c r="K1070" s="9">
        <v>50000</v>
      </c>
      <c r="L1070" s="217"/>
      <c r="M1070" s="9">
        <f>K1070+L1070</f>
        <v>50000</v>
      </c>
      <c r="N1070" s="9">
        <v>70000</v>
      </c>
      <c r="O1070" s="217"/>
      <c r="P1070" s="9">
        <f>N1070+O1070</f>
        <v>70000</v>
      </c>
    </row>
    <row r="1071" spans="2:16" ht="54" customHeight="1" x14ac:dyDescent="0.25">
      <c r="B1071" s="156" t="s">
        <v>1015</v>
      </c>
      <c r="C1071" s="35">
        <v>809</v>
      </c>
      <c r="D1071" s="61" t="s">
        <v>101</v>
      </c>
      <c r="E1071" s="61" t="s">
        <v>14</v>
      </c>
      <c r="F1071" s="93" t="s">
        <v>1014</v>
      </c>
      <c r="G1071" s="58">
        <v>600</v>
      </c>
      <c r="H1071" s="43">
        <v>24000</v>
      </c>
      <c r="I1071" s="213">
        <f>4760+7327</f>
        <v>12087</v>
      </c>
      <c r="J1071" s="43">
        <f>H1071+I1071</f>
        <v>36087</v>
      </c>
      <c r="K1071" s="43">
        <v>172569</v>
      </c>
      <c r="L1071" s="213"/>
      <c r="M1071" s="43">
        <f>K1071+L1071</f>
        <v>172569</v>
      </c>
      <c r="N1071" s="43">
        <v>236440</v>
      </c>
      <c r="O1071" s="213"/>
      <c r="P1071" s="43">
        <f>N1071+O1071</f>
        <v>236440</v>
      </c>
    </row>
    <row r="1072" spans="2:16" ht="30" x14ac:dyDescent="0.25">
      <c r="B1072" s="256" t="s">
        <v>828</v>
      </c>
      <c r="C1072" s="35">
        <v>809</v>
      </c>
      <c r="D1072" s="61" t="s">
        <v>101</v>
      </c>
      <c r="E1072" s="61" t="s">
        <v>14</v>
      </c>
      <c r="F1072" s="93" t="s">
        <v>829</v>
      </c>
      <c r="G1072" s="58"/>
      <c r="H1072" s="43">
        <f>H1073+H1074</f>
        <v>0</v>
      </c>
      <c r="I1072" s="213">
        <f>I1073+I1074</f>
        <v>67851</v>
      </c>
      <c r="J1072" s="43">
        <f>J1073+J1074</f>
        <v>67851</v>
      </c>
      <c r="K1072" s="43">
        <f>K1073+K1074</f>
        <v>0</v>
      </c>
      <c r="L1072" s="213">
        <f>L1073+L1074</f>
        <v>0</v>
      </c>
      <c r="M1072" s="43"/>
      <c r="N1072" s="43"/>
      <c r="O1072" s="213"/>
      <c r="P1072" s="43"/>
    </row>
    <row r="1073" spans="2:16" ht="75" hidden="1" x14ac:dyDescent="0.25">
      <c r="B1073" s="256" t="s">
        <v>512</v>
      </c>
      <c r="C1073" s="35">
        <v>809</v>
      </c>
      <c r="D1073" s="61" t="s">
        <v>101</v>
      </c>
      <c r="E1073" s="61" t="s">
        <v>14</v>
      </c>
      <c r="F1073" s="93" t="s">
        <v>834</v>
      </c>
      <c r="G1073" s="58">
        <v>400</v>
      </c>
      <c r="H1073" s="43"/>
      <c r="I1073" s="213"/>
      <c r="J1073" s="43"/>
      <c r="K1073" s="43"/>
      <c r="L1073" s="213"/>
      <c r="M1073" s="43"/>
      <c r="N1073" s="43"/>
      <c r="O1073" s="213"/>
      <c r="P1073" s="43"/>
    </row>
    <row r="1074" spans="2:16" ht="56.25" customHeight="1" x14ac:dyDescent="0.25">
      <c r="B1074" s="258" t="s">
        <v>981</v>
      </c>
      <c r="C1074" s="145">
        <v>809</v>
      </c>
      <c r="D1074" s="61" t="s">
        <v>101</v>
      </c>
      <c r="E1074" s="61" t="s">
        <v>14</v>
      </c>
      <c r="F1074" s="93" t="s">
        <v>1016</v>
      </c>
      <c r="G1074" s="58">
        <v>400</v>
      </c>
      <c r="H1074" s="43"/>
      <c r="I1074" s="213">
        <v>67851</v>
      </c>
      <c r="J1074" s="43">
        <f>H1074+I1074</f>
        <v>67851</v>
      </c>
      <c r="K1074" s="43"/>
      <c r="L1074" s="213"/>
      <c r="M1074" s="43"/>
      <c r="N1074" s="43"/>
      <c r="O1074" s="213"/>
      <c r="P1074" s="43"/>
    </row>
    <row r="1075" spans="2:16" ht="50.25" customHeight="1" x14ac:dyDescent="0.25">
      <c r="B1075" s="156" t="s">
        <v>1017</v>
      </c>
      <c r="C1075" s="145">
        <v>809</v>
      </c>
      <c r="D1075" s="61" t="s">
        <v>101</v>
      </c>
      <c r="E1075" s="61" t="s">
        <v>14</v>
      </c>
      <c r="F1075" s="93" t="s">
        <v>1018</v>
      </c>
      <c r="G1075" s="58"/>
      <c r="H1075" s="43">
        <f t="shared" ref="H1075:P1075" si="551">H1078+H1076+H1077</f>
        <v>805</v>
      </c>
      <c r="I1075" s="213">
        <f t="shared" si="551"/>
        <v>595</v>
      </c>
      <c r="J1075" s="43">
        <f t="shared" si="551"/>
        <v>1400</v>
      </c>
      <c r="K1075" s="43">
        <f t="shared" si="551"/>
        <v>805</v>
      </c>
      <c r="L1075" s="213">
        <f t="shared" si="551"/>
        <v>617</v>
      </c>
      <c r="M1075" s="43">
        <f t="shared" si="551"/>
        <v>1422</v>
      </c>
      <c r="N1075" s="43">
        <f t="shared" si="551"/>
        <v>805</v>
      </c>
      <c r="O1075" s="213">
        <f t="shared" si="551"/>
        <v>617</v>
      </c>
      <c r="P1075" s="43">
        <f t="shared" si="551"/>
        <v>1422</v>
      </c>
    </row>
    <row r="1076" spans="2:16" ht="90" hidden="1" x14ac:dyDescent="0.25">
      <c r="B1076" s="258" t="s">
        <v>1019</v>
      </c>
      <c r="C1076" s="145">
        <v>809</v>
      </c>
      <c r="D1076" s="61" t="s">
        <v>101</v>
      </c>
      <c r="E1076" s="61" t="s">
        <v>14</v>
      </c>
      <c r="F1076" s="93" t="s">
        <v>1020</v>
      </c>
      <c r="G1076" s="58">
        <v>600</v>
      </c>
      <c r="H1076" s="43"/>
      <c r="I1076" s="213"/>
      <c r="J1076" s="43"/>
      <c r="K1076" s="43"/>
      <c r="L1076" s="213"/>
      <c r="M1076" s="43"/>
      <c r="N1076" s="43"/>
      <c r="O1076" s="213"/>
      <c r="P1076" s="43"/>
    </row>
    <row r="1077" spans="2:16" ht="96" customHeight="1" x14ac:dyDescent="0.25">
      <c r="B1077" s="258" t="s">
        <v>1019</v>
      </c>
      <c r="C1077" s="145">
        <v>809</v>
      </c>
      <c r="D1077" s="61" t="s">
        <v>101</v>
      </c>
      <c r="E1077" s="61" t="s">
        <v>14</v>
      </c>
      <c r="F1077" s="93" t="s">
        <v>1021</v>
      </c>
      <c r="G1077" s="58">
        <v>600</v>
      </c>
      <c r="H1077" s="43">
        <v>805</v>
      </c>
      <c r="I1077" s="213">
        <v>595</v>
      </c>
      <c r="J1077" s="43">
        <f>H1077+I1077</f>
        <v>1400</v>
      </c>
      <c r="K1077" s="43">
        <v>805</v>
      </c>
      <c r="L1077" s="213">
        <v>617</v>
      </c>
      <c r="M1077" s="43">
        <f>K1077+L1077</f>
        <v>1422</v>
      </c>
      <c r="N1077" s="43">
        <v>805</v>
      </c>
      <c r="O1077" s="213">
        <v>617</v>
      </c>
      <c r="P1077" s="43">
        <f>N1077+O1077</f>
        <v>1422</v>
      </c>
    </row>
    <row r="1078" spans="2:16" ht="73.5" hidden="1" customHeight="1" x14ac:dyDescent="0.25">
      <c r="B1078" s="258" t="s">
        <v>1022</v>
      </c>
      <c r="C1078" s="145">
        <v>809</v>
      </c>
      <c r="D1078" s="61" t="s">
        <v>101</v>
      </c>
      <c r="E1078" s="61" t="s">
        <v>14</v>
      </c>
      <c r="F1078" s="93" t="s">
        <v>1023</v>
      </c>
      <c r="G1078" s="58">
        <v>600</v>
      </c>
      <c r="H1078" s="43"/>
      <c r="I1078" s="213"/>
      <c r="J1078" s="43"/>
      <c r="K1078" s="43"/>
      <c r="L1078" s="213"/>
      <c r="M1078" s="43"/>
      <c r="N1078" s="43"/>
      <c r="O1078" s="213"/>
      <c r="P1078" s="43"/>
    </row>
    <row r="1079" spans="2:16" ht="24.75" customHeight="1" x14ac:dyDescent="0.25">
      <c r="B1079" s="156" t="s">
        <v>1024</v>
      </c>
      <c r="C1079" s="35">
        <v>809</v>
      </c>
      <c r="D1079" s="61" t="s">
        <v>101</v>
      </c>
      <c r="E1079" s="61" t="s">
        <v>14</v>
      </c>
      <c r="F1079" s="93" t="s">
        <v>836</v>
      </c>
      <c r="G1079" s="58"/>
      <c r="H1079" s="9">
        <f t="shared" ref="H1079:P1079" si="552">H1080+H1082+H1084+H1086+H1088</f>
        <v>65296</v>
      </c>
      <c r="I1079" s="217">
        <f t="shared" si="552"/>
        <v>0</v>
      </c>
      <c r="J1079" s="9">
        <f t="shared" si="552"/>
        <v>65296</v>
      </c>
      <c r="K1079" s="9">
        <f t="shared" si="552"/>
        <v>65296</v>
      </c>
      <c r="L1079" s="217">
        <f t="shared" si="552"/>
        <v>0</v>
      </c>
      <c r="M1079" s="9">
        <f t="shared" si="552"/>
        <v>65296</v>
      </c>
      <c r="N1079" s="9">
        <f t="shared" si="552"/>
        <v>65296</v>
      </c>
      <c r="O1079" s="217">
        <f t="shared" si="552"/>
        <v>0</v>
      </c>
      <c r="P1079" s="9">
        <f t="shared" si="552"/>
        <v>65296</v>
      </c>
    </row>
    <row r="1080" spans="2:16" ht="42" customHeight="1" x14ac:dyDescent="0.25">
      <c r="B1080" s="156" t="s">
        <v>1025</v>
      </c>
      <c r="C1080" s="35">
        <v>809</v>
      </c>
      <c r="D1080" s="61" t="s">
        <v>101</v>
      </c>
      <c r="E1080" s="61" t="s">
        <v>14</v>
      </c>
      <c r="F1080" s="93" t="s">
        <v>1026</v>
      </c>
      <c r="G1080" s="35"/>
      <c r="H1080" s="9">
        <f t="shared" ref="H1080:P1080" si="553">H1081</f>
        <v>6957</v>
      </c>
      <c r="I1080" s="217">
        <f t="shared" si="553"/>
        <v>0</v>
      </c>
      <c r="J1080" s="9">
        <f t="shared" si="553"/>
        <v>6957</v>
      </c>
      <c r="K1080" s="9">
        <f t="shared" si="553"/>
        <v>6957</v>
      </c>
      <c r="L1080" s="217">
        <f t="shared" si="553"/>
        <v>0</v>
      </c>
      <c r="M1080" s="9">
        <f t="shared" si="553"/>
        <v>6957</v>
      </c>
      <c r="N1080" s="9">
        <f t="shared" si="553"/>
        <v>6957</v>
      </c>
      <c r="O1080" s="217">
        <f t="shared" si="553"/>
        <v>0</v>
      </c>
      <c r="P1080" s="9">
        <f t="shared" si="553"/>
        <v>6957</v>
      </c>
    </row>
    <row r="1081" spans="2:16" ht="69" customHeight="1" x14ac:dyDescent="0.25">
      <c r="B1081" s="156" t="s">
        <v>1027</v>
      </c>
      <c r="C1081" s="35">
        <v>809</v>
      </c>
      <c r="D1081" s="61" t="s">
        <v>101</v>
      </c>
      <c r="E1081" s="61" t="s">
        <v>14</v>
      </c>
      <c r="F1081" s="93" t="s">
        <v>1028</v>
      </c>
      <c r="G1081" s="58">
        <v>600</v>
      </c>
      <c r="H1081" s="43">
        <v>6957</v>
      </c>
      <c r="I1081" s="213"/>
      <c r="J1081" s="43">
        <f t="shared" ref="J1081:J1087" si="554">H1081+I1081</f>
        <v>6957</v>
      </c>
      <c r="K1081" s="43">
        <v>6957</v>
      </c>
      <c r="L1081" s="213"/>
      <c r="M1081" s="43">
        <f>K1081+L1081</f>
        <v>6957</v>
      </c>
      <c r="N1081" s="43">
        <v>6957</v>
      </c>
      <c r="O1081" s="213"/>
      <c r="P1081" s="43">
        <f>N1081+O1081</f>
        <v>6957</v>
      </c>
    </row>
    <row r="1082" spans="2:16" ht="36.75" customHeight="1" x14ac:dyDescent="0.25">
      <c r="B1082" s="156" t="s">
        <v>1029</v>
      </c>
      <c r="C1082" s="35">
        <v>809</v>
      </c>
      <c r="D1082" s="61" t="s">
        <v>101</v>
      </c>
      <c r="E1082" s="61" t="s">
        <v>14</v>
      </c>
      <c r="F1082" s="93" t="s">
        <v>1030</v>
      </c>
      <c r="G1082" s="58"/>
      <c r="H1082" s="9">
        <f t="shared" ref="H1082:P1082" si="555">H1083</f>
        <v>10919</v>
      </c>
      <c r="I1082" s="217">
        <f t="shared" si="555"/>
        <v>0</v>
      </c>
      <c r="J1082" s="9">
        <f t="shared" si="555"/>
        <v>10919</v>
      </c>
      <c r="K1082" s="9">
        <f t="shared" si="555"/>
        <v>10919</v>
      </c>
      <c r="L1082" s="217">
        <f t="shared" si="555"/>
        <v>0</v>
      </c>
      <c r="M1082" s="9">
        <f t="shared" si="555"/>
        <v>10919</v>
      </c>
      <c r="N1082" s="9">
        <f t="shared" si="555"/>
        <v>10919</v>
      </c>
      <c r="O1082" s="217">
        <f t="shared" si="555"/>
        <v>0</v>
      </c>
      <c r="P1082" s="9">
        <f t="shared" si="555"/>
        <v>10919</v>
      </c>
    </row>
    <row r="1083" spans="2:16" ht="54" customHeight="1" x14ac:dyDescent="0.25">
      <c r="B1083" s="156" t="s">
        <v>1031</v>
      </c>
      <c r="C1083" s="35">
        <v>809</v>
      </c>
      <c r="D1083" s="61" t="s">
        <v>101</v>
      </c>
      <c r="E1083" s="61" t="s">
        <v>14</v>
      </c>
      <c r="F1083" s="93" t="s">
        <v>1032</v>
      </c>
      <c r="G1083" s="58">
        <v>600</v>
      </c>
      <c r="H1083" s="43">
        <v>10919</v>
      </c>
      <c r="I1083" s="213"/>
      <c r="J1083" s="43">
        <f t="shared" si="554"/>
        <v>10919</v>
      </c>
      <c r="K1083" s="43">
        <v>10919</v>
      </c>
      <c r="L1083" s="213"/>
      <c r="M1083" s="43">
        <f>K1083+L1083</f>
        <v>10919</v>
      </c>
      <c r="N1083" s="43">
        <v>10919</v>
      </c>
      <c r="O1083" s="213"/>
      <c r="P1083" s="43">
        <f>N1083+O1083</f>
        <v>10919</v>
      </c>
    </row>
    <row r="1084" spans="2:16" ht="28.5" customHeight="1" x14ac:dyDescent="0.25">
      <c r="B1084" s="156" t="s">
        <v>1033</v>
      </c>
      <c r="C1084" s="35">
        <v>809</v>
      </c>
      <c r="D1084" s="61" t="s">
        <v>101</v>
      </c>
      <c r="E1084" s="61" t="s">
        <v>14</v>
      </c>
      <c r="F1084" s="93" t="s">
        <v>1034</v>
      </c>
      <c r="G1084" s="35"/>
      <c r="H1084" s="9">
        <f t="shared" ref="H1084:P1084" si="556">H1085</f>
        <v>7793</v>
      </c>
      <c r="I1084" s="217">
        <f t="shared" si="556"/>
        <v>0</v>
      </c>
      <c r="J1084" s="9">
        <f t="shared" si="556"/>
        <v>7793</v>
      </c>
      <c r="K1084" s="9">
        <f t="shared" si="556"/>
        <v>7793</v>
      </c>
      <c r="L1084" s="217">
        <f t="shared" si="556"/>
        <v>0</v>
      </c>
      <c r="M1084" s="9">
        <f t="shared" si="556"/>
        <v>7793</v>
      </c>
      <c r="N1084" s="9">
        <f t="shared" si="556"/>
        <v>7793</v>
      </c>
      <c r="O1084" s="217">
        <f t="shared" si="556"/>
        <v>0</v>
      </c>
      <c r="P1084" s="9">
        <f t="shared" si="556"/>
        <v>7793</v>
      </c>
    </row>
    <row r="1085" spans="2:16" ht="68.25" customHeight="1" x14ac:dyDescent="0.25">
      <c r="B1085" s="156" t="s">
        <v>1035</v>
      </c>
      <c r="C1085" s="35">
        <v>809</v>
      </c>
      <c r="D1085" s="61" t="s">
        <v>101</v>
      </c>
      <c r="E1085" s="61" t="s">
        <v>14</v>
      </c>
      <c r="F1085" s="93" t="s">
        <v>1036</v>
      </c>
      <c r="G1085" s="58">
        <v>600</v>
      </c>
      <c r="H1085" s="43">
        <v>7793</v>
      </c>
      <c r="I1085" s="213"/>
      <c r="J1085" s="43">
        <f t="shared" si="554"/>
        <v>7793</v>
      </c>
      <c r="K1085" s="43">
        <v>7793</v>
      </c>
      <c r="L1085" s="213"/>
      <c r="M1085" s="43">
        <f>K1085+L1085</f>
        <v>7793</v>
      </c>
      <c r="N1085" s="43">
        <v>7793</v>
      </c>
      <c r="O1085" s="213"/>
      <c r="P1085" s="43">
        <f>N1085+O1085</f>
        <v>7793</v>
      </c>
    </row>
    <row r="1086" spans="2:16" ht="42" customHeight="1" x14ac:dyDescent="0.25">
      <c r="B1086" s="156" t="s">
        <v>183</v>
      </c>
      <c r="C1086" s="35">
        <v>809</v>
      </c>
      <c r="D1086" s="61" t="s">
        <v>101</v>
      </c>
      <c r="E1086" s="61" t="s">
        <v>14</v>
      </c>
      <c r="F1086" s="93" t="s">
        <v>1037</v>
      </c>
      <c r="G1086" s="58"/>
      <c r="H1086" s="9">
        <f t="shared" ref="H1086:P1086" si="557">H1087</f>
        <v>39627</v>
      </c>
      <c r="I1086" s="217">
        <f t="shared" si="557"/>
        <v>0</v>
      </c>
      <c r="J1086" s="9">
        <f t="shared" si="557"/>
        <v>39627</v>
      </c>
      <c r="K1086" s="9">
        <f t="shared" si="557"/>
        <v>39627</v>
      </c>
      <c r="L1086" s="217">
        <f t="shared" si="557"/>
        <v>0</v>
      </c>
      <c r="M1086" s="9">
        <f t="shared" si="557"/>
        <v>39627</v>
      </c>
      <c r="N1086" s="9">
        <f t="shared" si="557"/>
        <v>39627</v>
      </c>
      <c r="O1086" s="217">
        <f t="shared" si="557"/>
        <v>0</v>
      </c>
      <c r="P1086" s="9">
        <f t="shared" si="557"/>
        <v>39627</v>
      </c>
    </row>
    <row r="1087" spans="2:16" ht="67.5" customHeight="1" x14ac:dyDescent="0.25">
      <c r="B1087" s="156" t="s">
        <v>185</v>
      </c>
      <c r="C1087" s="35">
        <v>809</v>
      </c>
      <c r="D1087" s="61" t="s">
        <v>101</v>
      </c>
      <c r="E1087" s="61" t="s">
        <v>14</v>
      </c>
      <c r="F1087" s="93" t="s">
        <v>1038</v>
      </c>
      <c r="G1087" s="58">
        <v>600</v>
      </c>
      <c r="H1087" s="43">
        <v>39627</v>
      </c>
      <c r="I1087" s="213"/>
      <c r="J1087" s="43">
        <f t="shared" si="554"/>
        <v>39627</v>
      </c>
      <c r="K1087" s="43">
        <v>39627</v>
      </c>
      <c r="L1087" s="213"/>
      <c r="M1087" s="43">
        <f>K1087+L1087</f>
        <v>39627</v>
      </c>
      <c r="N1087" s="43">
        <v>39627</v>
      </c>
      <c r="O1087" s="213"/>
      <c r="P1087" s="43">
        <f>N1087+O1087</f>
        <v>39627</v>
      </c>
    </row>
    <row r="1088" spans="2:16" ht="95.25" hidden="1" customHeight="1" x14ac:dyDescent="0.25">
      <c r="B1088" s="156" t="s">
        <v>837</v>
      </c>
      <c r="C1088" s="35">
        <v>809</v>
      </c>
      <c r="D1088" s="61" t="s">
        <v>101</v>
      </c>
      <c r="E1088" s="61" t="s">
        <v>14</v>
      </c>
      <c r="F1088" s="93" t="s">
        <v>838</v>
      </c>
      <c r="G1088" s="58"/>
      <c r="H1088" s="43">
        <f t="shared" ref="H1088:P1088" si="558">H1089+H1090</f>
        <v>0</v>
      </c>
      <c r="I1088" s="213">
        <f t="shared" si="558"/>
        <v>0</v>
      </c>
      <c r="J1088" s="43">
        <f t="shared" si="558"/>
        <v>0</v>
      </c>
      <c r="K1088" s="43">
        <f t="shared" si="558"/>
        <v>0</v>
      </c>
      <c r="L1088" s="213">
        <f t="shared" si="558"/>
        <v>0</v>
      </c>
      <c r="M1088" s="43">
        <f t="shared" si="558"/>
        <v>0</v>
      </c>
      <c r="N1088" s="43">
        <f t="shared" si="558"/>
        <v>0</v>
      </c>
      <c r="O1088" s="213">
        <f t="shared" si="558"/>
        <v>0</v>
      </c>
      <c r="P1088" s="43">
        <f t="shared" si="558"/>
        <v>0</v>
      </c>
    </row>
    <row r="1089" spans="2:16" ht="89.25" hidden="1" customHeight="1" x14ac:dyDescent="0.25">
      <c r="B1089" s="156" t="s">
        <v>1039</v>
      </c>
      <c r="C1089" s="35">
        <v>809</v>
      </c>
      <c r="D1089" s="61" t="s">
        <v>101</v>
      </c>
      <c r="E1089" s="61" t="s">
        <v>14</v>
      </c>
      <c r="F1089" s="93" t="s">
        <v>1040</v>
      </c>
      <c r="G1089" s="58">
        <v>400</v>
      </c>
      <c r="H1089" s="43"/>
      <c r="I1089" s="213"/>
      <c r="J1089" s="43"/>
      <c r="K1089" s="43"/>
      <c r="L1089" s="213"/>
      <c r="M1089" s="43"/>
      <c r="N1089" s="43"/>
      <c r="O1089" s="213"/>
      <c r="P1089" s="43"/>
    </row>
    <row r="1090" spans="2:16" ht="81.75" hidden="1" customHeight="1" x14ac:dyDescent="0.25">
      <c r="B1090" s="156" t="s">
        <v>1039</v>
      </c>
      <c r="C1090" s="35">
        <v>809</v>
      </c>
      <c r="D1090" s="61" t="s">
        <v>101</v>
      </c>
      <c r="E1090" s="61" t="s">
        <v>14</v>
      </c>
      <c r="F1090" s="93" t="s">
        <v>1041</v>
      </c>
      <c r="G1090" s="58">
        <v>400</v>
      </c>
      <c r="H1090" s="43"/>
      <c r="I1090" s="213"/>
      <c r="J1090" s="43"/>
      <c r="K1090" s="43"/>
      <c r="L1090" s="213"/>
      <c r="M1090" s="43"/>
      <c r="N1090" s="43"/>
      <c r="O1090" s="213"/>
      <c r="P1090" s="43"/>
    </row>
    <row r="1091" spans="2:16" ht="30" x14ac:dyDescent="0.25">
      <c r="B1091" s="156" t="s">
        <v>1042</v>
      </c>
      <c r="C1091" s="35">
        <v>809</v>
      </c>
      <c r="D1091" s="61" t="s">
        <v>101</v>
      </c>
      <c r="E1091" s="61" t="s">
        <v>14</v>
      </c>
      <c r="F1091" s="93" t="s">
        <v>1043</v>
      </c>
      <c r="G1091" s="58"/>
      <c r="H1091" s="9">
        <f t="shared" ref="H1091:J1092" si="559">H1092</f>
        <v>21648</v>
      </c>
      <c r="I1091" s="217">
        <f t="shared" si="559"/>
        <v>0</v>
      </c>
      <c r="J1091" s="9">
        <f t="shared" si="559"/>
        <v>21648</v>
      </c>
      <c r="K1091" s="9">
        <f t="shared" ref="K1091:N1092" si="560">K1092</f>
        <v>21648</v>
      </c>
      <c r="L1091" s="217">
        <f>L1092</f>
        <v>0</v>
      </c>
      <c r="M1091" s="9">
        <f>M1092</f>
        <v>21648</v>
      </c>
      <c r="N1091" s="9">
        <f t="shared" si="560"/>
        <v>21648</v>
      </c>
      <c r="O1091" s="217">
        <f>O1092</f>
        <v>0</v>
      </c>
      <c r="P1091" s="9">
        <f>P1092</f>
        <v>21648</v>
      </c>
    </row>
    <row r="1092" spans="2:16" s="14" customFormat="1" ht="30" x14ac:dyDescent="0.25">
      <c r="B1092" s="156" t="s">
        <v>1033</v>
      </c>
      <c r="C1092" s="19">
        <v>809</v>
      </c>
      <c r="D1092" s="61" t="s">
        <v>101</v>
      </c>
      <c r="E1092" s="61" t="s">
        <v>14</v>
      </c>
      <c r="F1092" s="89" t="s">
        <v>1044</v>
      </c>
      <c r="G1092" s="29"/>
      <c r="H1092" s="9">
        <f t="shared" si="559"/>
        <v>21648</v>
      </c>
      <c r="I1092" s="217">
        <f t="shared" si="559"/>
        <v>0</v>
      </c>
      <c r="J1092" s="9">
        <f t="shared" si="559"/>
        <v>21648</v>
      </c>
      <c r="K1092" s="9">
        <f t="shared" si="560"/>
        <v>21648</v>
      </c>
      <c r="L1092" s="217">
        <f>L1093</f>
        <v>0</v>
      </c>
      <c r="M1092" s="9">
        <f>M1093</f>
        <v>21648</v>
      </c>
      <c r="N1092" s="9">
        <f t="shared" si="560"/>
        <v>21648</v>
      </c>
      <c r="O1092" s="217">
        <f>O1093</f>
        <v>0</v>
      </c>
      <c r="P1092" s="9">
        <f>P1093</f>
        <v>21648</v>
      </c>
    </row>
    <row r="1093" spans="2:16" ht="60" x14ac:dyDescent="0.25">
      <c r="B1093" s="156" t="s">
        <v>1035</v>
      </c>
      <c r="C1093" s="19">
        <v>809</v>
      </c>
      <c r="D1093" s="61" t="s">
        <v>101</v>
      </c>
      <c r="E1093" s="61" t="s">
        <v>14</v>
      </c>
      <c r="F1093" s="89" t="s">
        <v>1045</v>
      </c>
      <c r="G1093" s="25">
        <v>600</v>
      </c>
      <c r="H1093" s="43">
        <v>21648</v>
      </c>
      <c r="I1093" s="213"/>
      <c r="J1093" s="43">
        <f>H1093+I1093</f>
        <v>21648</v>
      </c>
      <c r="K1093" s="43">
        <v>21648</v>
      </c>
      <c r="L1093" s="213"/>
      <c r="M1093" s="43">
        <f>K1093+L1093</f>
        <v>21648</v>
      </c>
      <c r="N1093" s="43">
        <v>21648</v>
      </c>
      <c r="O1093" s="213"/>
      <c r="P1093" s="43">
        <f>N1093+O1093</f>
        <v>21648</v>
      </c>
    </row>
    <row r="1094" spans="2:16" ht="27.75" hidden="1" customHeight="1" x14ac:dyDescent="0.25">
      <c r="B1094" s="156" t="s">
        <v>1046</v>
      </c>
      <c r="C1094" s="19">
        <v>809</v>
      </c>
      <c r="D1094" s="22" t="s">
        <v>101</v>
      </c>
      <c r="E1094" s="22" t="s">
        <v>14</v>
      </c>
      <c r="F1094" s="89" t="s">
        <v>1047</v>
      </c>
      <c r="G1094" s="58"/>
      <c r="H1094" s="9">
        <f t="shared" ref="H1094:P1094" si="561">H1097+H1095</f>
        <v>0</v>
      </c>
      <c r="I1094" s="217">
        <f t="shared" si="561"/>
        <v>0</v>
      </c>
      <c r="J1094" s="9">
        <f t="shared" si="561"/>
        <v>0</v>
      </c>
      <c r="K1094" s="9">
        <f t="shared" si="561"/>
        <v>0</v>
      </c>
      <c r="L1094" s="217">
        <f t="shared" si="561"/>
        <v>0</v>
      </c>
      <c r="M1094" s="9">
        <f t="shared" si="561"/>
        <v>0</v>
      </c>
      <c r="N1094" s="9">
        <f t="shared" si="561"/>
        <v>0</v>
      </c>
      <c r="O1094" s="217">
        <f t="shared" si="561"/>
        <v>0</v>
      </c>
      <c r="P1094" s="9">
        <f t="shared" si="561"/>
        <v>0</v>
      </c>
    </row>
    <row r="1095" spans="2:16" ht="30" hidden="1" x14ac:dyDescent="0.25">
      <c r="B1095" s="156" t="s">
        <v>1048</v>
      </c>
      <c r="C1095" s="19">
        <v>809</v>
      </c>
      <c r="D1095" s="22" t="s">
        <v>101</v>
      </c>
      <c r="E1095" s="22" t="s">
        <v>14</v>
      </c>
      <c r="F1095" s="93" t="s">
        <v>1049</v>
      </c>
      <c r="G1095" s="58"/>
      <c r="H1095" s="9">
        <f t="shared" ref="H1095:P1095" si="562">H1096</f>
        <v>0</v>
      </c>
      <c r="I1095" s="217">
        <f t="shared" si="562"/>
        <v>0</v>
      </c>
      <c r="J1095" s="9">
        <f t="shared" si="562"/>
        <v>0</v>
      </c>
      <c r="K1095" s="9">
        <f t="shared" si="562"/>
        <v>0</v>
      </c>
      <c r="L1095" s="217">
        <f t="shared" si="562"/>
        <v>0</v>
      </c>
      <c r="M1095" s="9">
        <f t="shared" si="562"/>
        <v>0</v>
      </c>
      <c r="N1095" s="9">
        <f t="shared" si="562"/>
        <v>0</v>
      </c>
      <c r="O1095" s="217">
        <f t="shared" si="562"/>
        <v>0</v>
      </c>
      <c r="P1095" s="9">
        <f t="shared" si="562"/>
        <v>0</v>
      </c>
    </row>
    <row r="1096" spans="2:16" ht="60" hidden="1" x14ac:dyDescent="0.25">
      <c r="B1096" s="156" t="s">
        <v>1050</v>
      </c>
      <c r="C1096" s="19">
        <v>809</v>
      </c>
      <c r="D1096" s="22" t="s">
        <v>101</v>
      </c>
      <c r="E1096" s="22" t="s">
        <v>14</v>
      </c>
      <c r="F1096" s="93" t="s">
        <v>1051</v>
      </c>
      <c r="G1096" s="58">
        <v>600</v>
      </c>
      <c r="H1096" s="9"/>
      <c r="I1096" s="217"/>
      <c r="J1096" s="9"/>
      <c r="K1096" s="9"/>
      <c r="L1096" s="217"/>
      <c r="M1096" s="9"/>
      <c r="N1096" s="9"/>
      <c r="O1096" s="217"/>
      <c r="P1096" s="9"/>
    </row>
    <row r="1097" spans="2:16" ht="60" hidden="1" x14ac:dyDescent="0.25">
      <c r="B1097" s="156" t="s">
        <v>1052</v>
      </c>
      <c r="C1097" s="19">
        <v>809</v>
      </c>
      <c r="D1097" s="22" t="s">
        <v>101</v>
      </c>
      <c r="E1097" s="22" t="s">
        <v>14</v>
      </c>
      <c r="F1097" s="89" t="s">
        <v>1053</v>
      </c>
      <c r="G1097" s="60"/>
      <c r="H1097" s="9">
        <f t="shared" ref="H1097:P1097" si="563">H1098</f>
        <v>0</v>
      </c>
      <c r="I1097" s="217">
        <f t="shared" si="563"/>
        <v>0</v>
      </c>
      <c r="J1097" s="9">
        <f t="shared" si="563"/>
        <v>0</v>
      </c>
      <c r="K1097" s="9">
        <f t="shared" si="563"/>
        <v>0</v>
      </c>
      <c r="L1097" s="217">
        <f t="shared" si="563"/>
        <v>0</v>
      </c>
      <c r="M1097" s="9">
        <f t="shared" si="563"/>
        <v>0</v>
      </c>
      <c r="N1097" s="9">
        <f t="shared" si="563"/>
        <v>0</v>
      </c>
      <c r="O1097" s="217">
        <f t="shared" si="563"/>
        <v>0</v>
      </c>
      <c r="P1097" s="9">
        <f t="shared" si="563"/>
        <v>0</v>
      </c>
    </row>
    <row r="1098" spans="2:16" ht="81" hidden="1" customHeight="1" x14ac:dyDescent="0.25">
      <c r="B1098" s="156" t="s">
        <v>1054</v>
      </c>
      <c r="C1098" s="19">
        <v>809</v>
      </c>
      <c r="D1098" s="22" t="s">
        <v>101</v>
      </c>
      <c r="E1098" s="22" t="s">
        <v>14</v>
      </c>
      <c r="F1098" s="89" t="s">
        <v>1055</v>
      </c>
      <c r="G1098" s="60">
        <v>300</v>
      </c>
      <c r="H1098" s="43"/>
      <c r="I1098" s="213"/>
      <c r="J1098" s="43"/>
      <c r="K1098" s="43"/>
      <c r="L1098" s="213"/>
      <c r="M1098" s="43"/>
      <c r="N1098" s="43"/>
      <c r="O1098" s="213"/>
      <c r="P1098" s="43"/>
    </row>
    <row r="1099" spans="2:16" ht="28.5" customHeight="1" x14ac:dyDescent="0.25">
      <c r="B1099" s="156" t="s">
        <v>1056</v>
      </c>
      <c r="C1099" s="19">
        <v>809</v>
      </c>
      <c r="D1099" s="22" t="s">
        <v>101</v>
      </c>
      <c r="E1099" s="22" t="s">
        <v>14</v>
      </c>
      <c r="F1099" s="89" t="s">
        <v>1057</v>
      </c>
      <c r="G1099" s="60"/>
      <c r="H1099" s="9">
        <f t="shared" ref="H1099:P1099" si="564">H1100+H1106</f>
        <v>2907602</v>
      </c>
      <c r="I1099" s="217">
        <f t="shared" si="564"/>
        <v>57363</v>
      </c>
      <c r="J1099" s="9">
        <f t="shared" si="564"/>
        <v>2964965</v>
      </c>
      <c r="K1099" s="9">
        <f t="shared" si="564"/>
        <v>3096771</v>
      </c>
      <c r="L1099" s="217">
        <f t="shared" si="564"/>
        <v>-39487</v>
      </c>
      <c r="M1099" s="9">
        <f t="shared" si="564"/>
        <v>3057284</v>
      </c>
      <c r="N1099" s="9">
        <f t="shared" si="564"/>
        <v>3203221</v>
      </c>
      <c r="O1099" s="217">
        <f t="shared" si="564"/>
        <v>-57419</v>
      </c>
      <c r="P1099" s="9">
        <f t="shared" si="564"/>
        <v>3145802</v>
      </c>
    </row>
    <row r="1100" spans="2:16" ht="41.25" customHeight="1" x14ac:dyDescent="0.25">
      <c r="B1100" s="156" t="s">
        <v>183</v>
      </c>
      <c r="C1100" s="19">
        <v>809</v>
      </c>
      <c r="D1100" s="22" t="s">
        <v>101</v>
      </c>
      <c r="E1100" s="22" t="s">
        <v>14</v>
      </c>
      <c r="F1100" s="89" t="s">
        <v>1058</v>
      </c>
      <c r="G1100" s="60"/>
      <c r="H1100" s="9">
        <f t="shared" ref="H1100:P1100" si="565">H1101</f>
        <v>2907602</v>
      </c>
      <c r="I1100" s="217">
        <f t="shared" si="565"/>
        <v>57363</v>
      </c>
      <c r="J1100" s="9">
        <f t="shared" si="565"/>
        <v>2964965</v>
      </c>
      <c r="K1100" s="9">
        <f t="shared" si="565"/>
        <v>3096771</v>
      </c>
      <c r="L1100" s="217">
        <f t="shared" si="565"/>
        <v>-39487</v>
      </c>
      <c r="M1100" s="9">
        <f t="shared" si="565"/>
        <v>3057284</v>
      </c>
      <c r="N1100" s="9">
        <f t="shared" si="565"/>
        <v>3203221</v>
      </c>
      <c r="O1100" s="217">
        <f t="shared" si="565"/>
        <v>-57419</v>
      </c>
      <c r="P1100" s="9">
        <f t="shared" si="565"/>
        <v>3145802</v>
      </c>
    </row>
    <row r="1101" spans="2:16" ht="30" customHeight="1" x14ac:dyDescent="0.25">
      <c r="B1101" s="156" t="s">
        <v>1059</v>
      </c>
      <c r="C1101" s="19">
        <v>809</v>
      </c>
      <c r="D1101" s="22" t="s">
        <v>101</v>
      </c>
      <c r="E1101" s="22" t="s">
        <v>14</v>
      </c>
      <c r="F1101" s="89" t="s">
        <v>1105</v>
      </c>
      <c r="G1101" s="60"/>
      <c r="H1101" s="9">
        <f t="shared" ref="H1101:P1101" si="566">H1102+H1103+H1104+H1105</f>
        <v>2907602</v>
      </c>
      <c r="I1101" s="217">
        <f t="shared" si="566"/>
        <v>57363</v>
      </c>
      <c r="J1101" s="9">
        <f t="shared" si="566"/>
        <v>2964965</v>
      </c>
      <c r="K1101" s="9">
        <f t="shared" si="566"/>
        <v>3096771</v>
      </c>
      <c r="L1101" s="217">
        <f t="shared" si="566"/>
        <v>-39487</v>
      </c>
      <c r="M1101" s="9">
        <f t="shared" si="566"/>
        <v>3057284</v>
      </c>
      <c r="N1101" s="9">
        <f t="shared" si="566"/>
        <v>3203221</v>
      </c>
      <c r="O1101" s="217">
        <f t="shared" si="566"/>
        <v>-57419</v>
      </c>
      <c r="P1101" s="9">
        <f t="shared" si="566"/>
        <v>3145802</v>
      </c>
    </row>
    <row r="1102" spans="2:16" ht="92.25" customHeight="1" x14ac:dyDescent="0.25">
      <c r="B1102" s="163" t="s">
        <v>75</v>
      </c>
      <c r="C1102" s="19">
        <v>809</v>
      </c>
      <c r="D1102" s="22" t="s">
        <v>101</v>
      </c>
      <c r="E1102" s="22" t="s">
        <v>14</v>
      </c>
      <c r="F1102" s="89" t="s">
        <v>1105</v>
      </c>
      <c r="G1102" s="60">
        <v>100</v>
      </c>
      <c r="H1102" s="43">
        <v>980556</v>
      </c>
      <c r="I1102" s="213">
        <v>19251</v>
      </c>
      <c r="J1102" s="43">
        <f>H1102+I1102</f>
        <v>999807</v>
      </c>
      <c r="K1102" s="43">
        <v>1046387</v>
      </c>
      <c r="L1102" s="213">
        <v>-16131</v>
      </c>
      <c r="M1102" s="43">
        <f>K1102+L1102</f>
        <v>1030256</v>
      </c>
      <c r="N1102" s="43">
        <v>1086175</v>
      </c>
      <c r="O1102" s="213">
        <v>-21975</v>
      </c>
      <c r="P1102" s="43">
        <f>N1102+O1102</f>
        <v>1064200</v>
      </c>
    </row>
    <row r="1103" spans="2:16" ht="54.75" customHeight="1" x14ac:dyDescent="0.25">
      <c r="B1103" s="156" t="s">
        <v>109</v>
      </c>
      <c r="C1103" s="19">
        <v>809</v>
      </c>
      <c r="D1103" s="22" t="s">
        <v>101</v>
      </c>
      <c r="E1103" s="22" t="s">
        <v>14</v>
      </c>
      <c r="F1103" s="89" t="s">
        <v>1105</v>
      </c>
      <c r="G1103" s="60">
        <v>200</v>
      </c>
      <c r="H1103" s="43">
        <v>185248</v>
      </c>
      <c r="I1103" s="213"/>
      <c r="J1103" s="43">
        <f>H1103+I1103</f>
        <v>185248</v>
      </c>
      <c r="K1103" s="43">
        <v>185248</v>
      </c>
      <c r="L1103" s="213"/>
      <c r="M1103" s="43">
        <f>K1103+L1103</f>
        <v>185248</v>
      </c>
      <c r="N1103" s="43">
        <v>185248</v>
      </c>
      <c r="O1103" s="213"/>
      <c r="P1103" s="43">
        <f>N1103+O1103</f>
        <v>185248</v>
      </c>
    </row>
    <row r="1104" spans="2:16" ht="65.25" customHeight="1" x14ac:dyDescent="0.25">
      <c r="B1104" s="156" t="s">
        <v>185</v>
      </c>
      <c r="C1104" s="19">
        <v>809</v>
      </c>
      <c r="D1104" s="22" t="s">
        <v>101</v>
      </c>
      <c r="E1104" s="22" t="s">
        <v>14</v>
      </c>
      <c r="F1104" s="89" t="s">
        <v>1105</v>
      </c>
      <c r="G1104" s="60">
        <v>600</v>
      </c>
      <c r="H1104" s="43">
        <v>1720946</v>
      </c>
      <c r="I1104" s="213">
        <v>38112</v>
      </c>
      <c r="J1104" s="43">
        <f>H1104+I1104</f>
        <v>1759058</v>
      </c>
      <c r="K1104" s="43">
        <v>1845466</v>
      </c>
      <c r="L1104" s="213">
        <v>-23356</v>
      </c>
      <c r="M1104" s="43">
        <f>K1104+L1104</f>
        <v>1822110</v>
      </c>
      <c r="N1104" s="43">
        <v>1912128</v>
      </c>
      <c r="O1104" s="213">
        <v>-35444</v>
      </c>
      <c r="P1104" s="43">
        <f>N1104+O1104</f>
        <v>1876684</v>
      </c>
    </row>
    <row r="1105" spans="2:16" ht="42" customHeight="1" x14ac:dyDescent="0.25">
      <c r="B1105" s="156" t="s">
        <v>110</v>
      </c>
      <c r="C1105" s="19">
        <v>809</v>
      </c>
      <c r="D1105" s="22" t="s">
        <v>101</v>
      </c>
      <c r="E1105" s="22" t="s">
        <v>14</v>
      </c>
      <c r="F1105" s="89" t="s">
        <v>1105</v>
      </c>
      <c r="G1105" s="60">
        <v>800</v>
      </c>
      <c r="H1105" s="43">
        <v>20852</v>
      </c>
      <c r="I1105" s="213"/>
      <c r="J1105" s="43">
        <f>H1105+I1105</f>
        <v>20852</v>
      </c>
      <c r="K1105" s="43">
        <v>19670</v>
      </c>
      <c r="L1105" s="213"/>
      <c r="M1105" s="43">
        <f>K1105+L1105</f>
        <v>19670</v>
      </c>
      <c r="N1105" s="43">
        <v>19670</v>
      </c>
      <c r="O1105" s="213"/>
      <c r="P1105" s="43">
        <f>N1105+O1105</f>
        <v>19670</v>
      </c>
    </row>
    <row r="1106" spans="2:16" ht="58.5" hidden="1" customHeight="1" x14ac:dyDescent="0.25">
      <c r="B1106" s="156" t="s">
        <v>1060</v>
      </c>
      <c r="C1106" s="19">
        <v>809</v>
      </c>
      <c r="D1106" s="22" t="s">
        <v>101</v>
      </c>
      <c r="E1106" s="22" t="s">
        <v>14</v>
      </c>
      <c r="F1106" s="89" t="s">
        <v>1061</v>
      </c>
      <c r="G1106" s="60"/>
      <c r="H1106" s="43">
        <f t="shared" ref="H1106:P1106" si="567">H1107+H1108</f>
        <v>0</v>
      </c>
      <c r="I1106" s="213">
        <f t="shared" si="567"/>
        <v>0</v>
      </c>
      <c r="J1106" s="43">
        <f t="shared" si="567"/>
        <v>0</v>
      </c>
      <c r="K1106" s="43">
        <f t="shared" si="567"/>
        <v>0</v>
      </c>
      <c r="L1106" s="213">
        <f t="shared" si="567"/>
        <v>0</v>
      </c>
      <c r="M1106" s="43">
        <f t="shared" si="567"/>
        <v>0</v>
      </c>
      <c r="N1106" s="43">
        <f t="shared" si="567"/>
        <v>0</v>
      </c>
      <c r="O1106" s="213">
        <f t="shared" si="567"/>
        <v>0</v>
      </c>
      <c r="P1106" s="43">
        <f t="shared" si="567"/>
        <v>0</v>
      </c>
    </row>
    <row r="1107" spans="2:16" ht="165.75" hidden="1" customHeight="1" x14ac:dyDescent="0.25">
      <c r="B1107" s="264" t="s">
        <v>1062</v>
      </c>
      <c r="C1107" s="19">
        <v>809</v>
      </c>
      <c r="D1107" s="22" t="s">
        <v>101</v>
      </c>
      <c r="E1107" s="22" t="s">
        <v>14</v>
      </c>
      <c r="F1107" s="89" t="s">
        <v>1063</v>
      </c>
      <c r="G1107" s="61" t="s">
        <v>20</v>
      </c>
      <c r="H1107" s="43"/>
      <c r="I1107" s="213"/>
      <c r="J1107" s="43"/>
      <c r="K1107" s="43"/>
      <c r="L1107" s="213"/>
      <c r="M1107" s="43"/>
      <c r="N1107" s="43"/>
      <c r="O1107" s="213"/>
      <c r="P1107" s="43"/>
    </row>
    <row r="1108" spans="2:16" ht="156.75" hidden="1" customHeight="1" x14ac:dyDescent="0.25">
      <c r="B1108" s="264" t="s">
        <v>1064</v>
      </c>
      <c r="C1108" s="19">
        <v>809</v>
      </c>
      <c r="D1108" s="22" t="s">
        <v>101</v>
      </c>
      <c r="E1108" s="22" t="s">
        <v>14</v>
      </c>
      <c r="F1108" s="89" t="s">
        <v>1063</v>
      </c>
      <c r="G1108" s="61" t="s">
        <v>150</v>
      </c>
      <c r="H1108" s="43"/>
      <c r="I1108" s="213"/>
      <c r="J1108" s="43"/>
      <c r="K1108" s="43"/>
      <c r="L1108" s="213"/>
      <c r="M1108" s="43"/>
      <c r="N1108" s="43"/>
      <c r="O1108" s="213"/>
      <c r="P1108" s="43"/>
    </row>
    <row r="1109" spans="2:16" ht="41.25" customHeight="1" x14ac:dyDescent="0.25">
      <c r="B1109" s="191" t="s">
        <v>1065</v>
      </c>
      <c r="C1109" s="19">
        <v>809</v>
      </c>
      <c r="D1109" s="22" t="s">
        <v>101</v>
      </c>
      <c r="E1109" s="22" t="s">
        <v>14</v>
      </c>
      <c r="F1109" s="87" t="s">
        <v>63</v>
      </c>
      <c r="G1109" s="60"/>
      <c r="H1109" s="9">
        <f t="shared" ref="H1109:J1110" si="568">H1110</f>
        <v>1861</v>
      </c>
      <c r="I1109" s="217">
        <f t="shared" si="568"/>
        <v>0</v>
      </c>
      <c r="J1109" s="9">
        <f t="shared" si="568"/>
        <v>1861</v>
      </c>
      <c r="K1109" s="9">
        <f>K1110</f>
        <v>0</v>
      </c>
      <c r="L1109" s="217">
        <f>L1110</f>
        <v>0</v>
      </c>
      <c r="M1109" s="9"/>
      <c r="N1109" s="9"/>
      <c r="O1109" s="217"/>
      <c r="P1109" s="9"/>
    </row>
    <row r="1110" spans="2:16" ht="15.75" x14ac:dyDescent="0.25">
      <c r="B1110" s="194" t="s">
        <v>1066</v>
      </c>
      <c r="C1110" s="19">
        <v>809</v>
      </c>
      <c r="D1110" s="22" t="s">
        <v>101</v>
      </c>
      <c r="E1110" s="22" t="s">
        <v>14</v>
      </c>
      <c r="F1110" s="87" t="s">
        <v>1067</v>
      </c>
      <c r="G1110" s="60"/>
      <c r="H1110" s="9">
        <f t="shared" si="568"/>
        <v>1861</v>
      </c>
      <c r="I1110" s="217">
        <f t="shared" si="568"/>
        <v>0</v>
      </c>
      <c r="J1110" s="9">
        <f t="shared" si="568"/>
        <v>1861</v>
      </c>
      <c r="K1110" s="9">
        <f>K1111</f>
        <v>0</v>
      </c>
      <c r="L1110" s="217">
        <f>L1111</f>
        <v>0</v>
      </c>
      <c r="M1110" s="9"/>
      <c r="N1110" s="9"/>
      <c r="O1110" s="217"/>
      <c r="P1110" s="9"/>
    </row>
    <row r="1111" spans="2:16" ht="109.5" customHeight="1" x14ac:dyDescent="0.25">
      <c r="B1111" s="190" t="s">
        <v>1068</v>
      </c>
      <c r="C1111" s="19">
        <v>809</v>
      </c>
      <c r="D1111" s="22" t="s">
        <v>101</v>
      </c>
      <c r="E1111" s="22" t="s">
        <v>14</v>
      </c>
      <c r="F1111" s="87" t="s">
        <v>1069</v>
      </c>
      <c r="G1111" s="60"/>
      <c r="H1111" s="9">
        <f>H1113+H1114+H1112</f>
        <v>1861</v>
      </c>
      <c r="I1111" s="217">
        <f>I1113+I1114+I1112</f>
        <v>0</v>
      </c>
      <c r="J1111" s="9">
        <f>J1113+J1114+J1112</f>
        <v>1861</v>
      </c>
      <c r="K1111" s="9">
        <f>K1113+K1114+K1112</f>
        <v>0</v>
      </c>
      <c r="L1111" s="217">
        <f>L1113+L1114+L1112</f>
        <v>0</v>
      </c>
      <c r="M1111" s="9"/>
      <c r="N1111" s="9"/>
      <c r="O1111" s="217"/>
      <c r="P1111" s="9"/>
    </row>
    <row r="1112" spans="2:16" ht="7.5" hidden="1" customHeight="1" x14ac:dyDescent="0.25">
      <c r="B1112" s="256" t="s">
        <v>1070</v>
      </c>
      <c r="C1112" s="19">
        <v>809</v>
      </c>
      <c r="D1112" s="22" t="s">
        <v>101</v>
      </c>
      <c r="E1112" s="22" t="s">
        <v>14</v>
      </c>
      <c r="F1112" s="87" t="s">
        <v>1071</v>
      </c>
      <c r="G1112" s="61" t="s">
        <v>150</v>
      </c>
      <c r="H1112" s="43"/>
      <c r="I1112" s="213"/>
      <c r="J1112" s="43"/>
      <c r="K1112" s="43"/>
      <c r="L1112" s="213"/>
      <c r="M1112" s="43"/>
      <c r="N1112" s="43"/>
      <c r="O1112" s="213"/>
      <c r="P1112" s="43"/>
    </row>
    <row r="1113" spans="2:16" ht="79.5" customHeight="1" x14ac:dyDescent="0.25">
      <c r="B1113" s="156" t="s">
        <v>2196</v>
      </c>
      <c r="C1113" s="19">
        <v>809</v>
      </c>
      <c r="D1113" s="22" t="s">
        <v>101</v>
      </c>
      <c r="E1113" s="22" t="s">
        <v>14</v>
      </c>
      <c r="F1113" s="87" t="s">
        <v>1072</v>
      </c>
      <c r="G1113" s="61" t="s">
        <v>20</v>
      </c>
      <c r="H1113" s="43">
        <v>300</v>
      </c>
      <c r="I1113" s="213"/>
      <c r="J1113" s="43">
        <f>H1113+I1113</f>
        <v>300</v>
      </c>
      <c r="K1113" s="43">
        <v>0</v>
      </c>
      <c r="L1113" s="213"/>
      <c r="M1113" s="43"/>
      <c r="N1113" s="43"/>
      <c r="O1113" s="213"/>
      <c r="P1113" s="43"/>
    </row>
    <row r="1114" spans="2:16" ht="81" customHeight="1" x14ac:dyDescent="0.25">
      <c r="B1114" s="156" t="s">
        <v>2197</v>
      </c>
      <c r="C1114" s="19">
        <v>809</v>
      </c>
      <c r="D1114" s="22" t="s">
        <v>101</v>
      </c>
      <c r="E1114" s="22" t="s">
        <v>14</v>
      </c>
      <c r="F1114" s="87" t="s">
        <v>1072</v>
      </c>
      <c r="G1114" s="61" t="s">
        <v>150</v>
      </c>
      <c r="H1114" s="43">
        <v>1561</v>
      </c>
      <c r="I1114" s="213"/>
      <c r="J1114" s="43">
        <f>H1114+I1114</f>
        <v>1561</v>
      </c>
      <c r="K1114" s="43">
        <v>0</v>
      </c>
      <c r="L1114" s="213"/>
      <c r="M1114" s="43"/>
      <c r="N1114" s="43"/>
      <c r="O1114" s="213"/>
      <c r="P1114" s="43"/>
    </row>
    <row r="1115" spans="2:16" ht="15.75" x14ac:dyDescent="0.25">
      <c r="B1115" s="160" t="s">
        <v>859</v>
      </c>
      <c r="C1115" s="19">
        <v>809</v>
      </c>
      <c r="D1115" s="20" t="s">
        <v>101</v>
      </c>
      <c r="E1115" s="20" t="s">
        <v>59</v>
      </c>
      <c r="F1115" s="104"/>
      <c r="G1115" s="33"/>
      <c r="H1115" s="8">
        <f t="shared" ref="H1115:P1115" si="569">H1116</f>
        <v>653553</v>
      </c>
      <c r="I1115" s="211">
        <f t="shared" si="569"/>
        <v>7197</v>
      </c>
      <c r="J1115" s="8">
        <f t="shared" si="569"/>
        <v>660750</v>
      </c>
      <c r="K1115" s="8">
        <f t="shared" si="569"/>
        <v>589192</v>
      </c>
      <c r="L1115" s="211">
        <f t="shared" si="569"/>
        <v>6672</v>
      </c>
      <c r="M1115" s="8">
        <f t="shared" si="569"/>
        <v>595864</v>
      </c>
      <c r="N1115" s="8">
        <f t="shared" si="569"/>
        <v>590130</v>
      </c>
      <c r="O1115" s="211">
        <f t="shared" si="569"/>
        <v>6548</v>
      </c>
      <c r="P1115" s="8">
        <f t="shared" si="569"/>
        <v>596678</v>
      </c>
    </row>
    <row r="1116" spans="2:16" ht="42.75" customHeight="1" x14ac:dyDescent="0.25">
      <c r="B1116" s="156" t="s">
        <v>959</v>
      </c>
      <c r="C1116" s="19">
        <v>809</v>
      </c>
      <c r="D1116" s="22" t="s">
        <v>101</v>
      </c>
      <c r="E1116" s="22" t="s">
        <v>59</v>
      </c>
      <c r="F1116" s="89" t="s">
        <v>27</v>
      </c>
      <c r="G1116" s="33"/>
      <c r="H1116" s="9">
        <f t="shared" ref="H1116:P1116" si="570">H1120+H1129+H1143+H1126+H1117+H1123</f>
        <v>653553</v>
      </c>
      <c r="I1116" s="217">
        <f t="shared" si="570"/>
        <v>7197</v>
      </c>
      <c r="J1116" s="9">
        <f t="shared" si="570"/>
        <v>660750</v>
      </c>
      <c r="K1116" s="9">
        <f t="shared" si="570"/>
        <v>589192</v>
      </c>
      <c r="L1116" s="217">
        <f t="shared" si="570"/>
        <v>6672</v>
      </c>
      <c r="M1116" s="9">
        <f t="shared" si="570"/>
        <v>595864</v>
      </c>
      <c r="N1116" s="9">
        <f t="shared" si="570"/>
        <v>590130</v>
      </c>
      <c r="O1116" s="217">
        <f t="shared" si="570"/>
        <v>6548</v>
      </c>
      <c r="P1116" s="9">
        <f t="shared" si="570"/>
        <v>596678</v>
      </c>
    </row>
    <row r="1117" spans="2:16" ht="30" hidden="1" x14ac:dyDescent="0.25">
      <c r="B1117" s="156" t="s">
        <v>841</v>
      </c>
      <c r="C1117" s="19">
        <v>809</v>
      </c>
      <c r="D1117" s="24" t="s">
        <v>101</v>
      </c>
      <c r="E1117" s="22" t="s">
        <v>59</v>
      </c>
      <c r="F1117" s="101" t="s">
        <v>842</v>
      </c>
      <c r="G1117" s="21"/>
      <c r="H1117" s="9">
        <f t="shared" ref="H1117:J1118" si="571">H1118</f>
        <v>0</v>
      </c>
      <c r="I1117" s="217">
        <f t="shared" si="571"/>
        <v>0</v>
      </c>
      <c r="J1117" s="9">
        <f t="shared" si="571"/>
        <v>0</v>
      </c>
      <c r="K1117" s="9">
        <f t="shared" ref="K1117:N1118" si="572">K1118</f>
        <v>0</v>
      </c>
      <c r="L1117" s="217">
        <f>L1118</f>
        <v>0</v>
      </c>
      <c r="M1117" s="9">
        <f>M1118</f>
        <v>0</v>
      </c>
      <c r="N1117" s="9">
        <f t="shared" si="572"/>
        <v>0</v>
      </c>
      <c r="O1117" s="217">
        <f>O1118</f>
        <v>0</v>
      </c>
      <c r="P1117" s="9">
        <f>P1118</f>
        <v>0</v>
      </c>
    </row>
    <row r="1118" spans="2:16" ht="30" hidden="1" x14ac:dyDescent="0.25">
      <c r="B1118" s="156" t="s">
        <v>1011</v>
      </c>
      <c r="C1118" s="19">
        <v>809</v>
      </c>
      <c r="D1118" s="24" t="s">
        <v>101</v>
      </c>
      <c r="E1118" s="22" t="s">
        <v>59</v>
      </c>
      <c r="F1118" s="101" t="s">
        <v>1073</v>
      </c>
      <c r="G1118" s="21"/>
      <c r="H1118" s="9">
        <f t="shared" si="571"/>
        <v>0</v>
      </c>
      <c r="I1118" s="217">
        <f t="shared" si="571"/>
        <v>0</v>
      </c>
      <c r="J1118" s="9">
        <f t="shared" si="571"/>
        <v>0</v>
      </c>
      <c r="K1118" s="9">
        <f t="shared" si="572"/>
        <v>0</v>
      </c>
      <c r="L1118" s="217">
        <f>L1119</f>
        <v>0</v>
      </c>
      <c r="M1118" s="9">
        <f>M1119</f>
        <v>0</v>
      </c>
      <c r="N1118" s="9">
        <f t="shared" si="572"/>
        <v>0</v>
      </c>
      <c r="O1118" s="217">
        <f>O1119</f>
        <v>0</v>
      </c>
      <c r="P1118" s="9">
        <f>P1119</f>
        <v>0</v>
      </c>
    </row>
    <row r="1119" spans="2:16" ht="3.75" hidden="1" customHeight="1" x14ac:dyDescent="0.25">
      <c r="B1119" s="156" t="s">
        <v>1074</v>
      </c>
      <c r="C1119" s="19">
        <v>809</v>
      </c>
      <c r="D1119" s="24" t="s">
        <v>101</v>
      </c>
      <c r="E1119" s="22" t="s">
        <v>59</v>
      </c>
      <c r="F1119" s="101" t="s">
        <v>1075</v>
      </c>
      <c r="G1119" s="21">
        <v>600</v>
      </c>
      <c r="H1119" s="9"/>
      <c r="I1119" s="217"/>
      <c r="J1119" s="9"/>
      <c r="K1119" s="9"/>
      <c r="L1119" s="217"/>
      <c r="M1119" s="9"/>
      <c r="N1119" s="9"/>
      <c r="O1119" s="217"/>
      <c r="P1119" s="9"/>
    </row>
    <row r="1120" spans="2:16" ht="83.25" customHeight="1" x14ac:dyDescent="0.25">
      <c r="B1120" s="156" t="s">
        <v>984</v>
      </c>
      <c r="C1120" s="19">
        <v>809</v>
      </c>
      <c r="D1120" s="22" t="s">
        <v>101</v>
      </c>
      <c r="E1120" s="22" t="s">
        <v>59</v>
      </c>
      <c r="F1120" s="89" t="s">
        <v>827</v>
      </c>
      <c r="G1120" s="60"/>
      <c r="H1120" s="9">
        <f t="shared" ref="H1120:J1121" si="573">H1121</f>
        <v>180417</v>
      </c>
      <c r="I1120" s="217">
        <f t="shared" si="573"/>
        <v>0</v>
      </c>
      <c r="J1120" s="9">
        <f t="shared" si="573"/>
        <v>180417</v>
      </c>
      <c r="K1120" s="9">
        <f t="shared" ref="K1120:N1121" si="574">K1121</f>
        <v>180417</v>
      </c>
      <c r="L1120" s="217">
        <f>L1121</f>
        <v>0</v>
      </c>
      <c r="M1120" s="9">
        <f>M1121</f>
        <v>180417</v>
      </c>
      <c r="N1120" s="9">
        <f t="shared" si="574"/>
        <v>180417</v>
      </c>
      <c r="O1120" s="217">
        <f>O1121</f>
        <v>0</v>
      </c>
      <c r="P1120" s="9">
        <f>P1121</f>
        <v>180417</v>
      </c>
    </row>
    <row r="1121" spans="2:16" ht="75" x14ac:dyDescent="0.25">
      <c r="B1121" s="156" t="s">
        <v>1076</v>
      </c>
      <c r="C1121" s="19">
        <v>809</v>
      </c>
      <c r="D1121" s="22" t="s">
        <v>101</v>
      </c>
      <c r="E1121" s="22" t="s">
        <v>59</v>
      </c>
      <c r="F1121" s="89" t="s">
        <v>992</v>
      </c>
      <c r="G1121" s="60"/>
      <c r="H1121" s="9">
        <f t="shared" si="573"/>
        <v>180417</v>
      </c>
      <c r="I1121" s="217">
        <f t="shared" si="573"/>
        <v>0</v>
      </c>
      <c r="J1121" s="9">
        <f t="shared" si="573"/>
        <v>180417</v>
      </c>
      <c r="K1121" s="9">
        <f t="shared" si="574"/>
        <v>180417</v>
      </c>
      <c r="L1121" s="217">
        <f>L1122</f>
        <v>0</v>
      </c>
      <c r="M1121" s="9">
        <f>M1122</f>
        <v>180417</v>
      </c>
      <c r="N1121" s="9">
        <f t="shared" si="574"/>
        <v>180417</v>
      </c>
      <c r="O1121" s="217">
        <f>O1122</f>
        <v>0</v>
      </c>
      <c r="P1121" s="9">
        <f>P1122</f>
        <v>180417</v>
      </c>
    </row>
    <row r="1122" spans="2:16" ht="96.75" customHeight="1" x14ac:dyDescent="0.25">
      <c r="B1122" s="194" t="s">
        <v>993</v>
      </c>
      <c r="C1122" s="19">
        <v>809</v>
      </c>
      <c r="D1122" s="22" t="s">
        <v>101</v>
      </c>
      <c r="E1122" s="22" t="s">
        <v>59</v>
      </c>
      <c r="F1122" s="89" t="s">
        <v>994</v>
      </c>
      <c r="G1122" s="60">
        <v>200</v>
      </c>
      <c r="H1122" s="43">
        <v>180417</v>
      </c>
      <c r="I1122" s="213"/>
      <c r="J1122" s="43">
        <f>H1122+I1122</f>
        <v>180417</v>
      </c>
      <c r="K1122" s="43">
        <v>180417</v>
      </c>
      <c r="L1122" s="213"/>
      <c r="M1122" s="43">
        <f>K1122+L1122</f>
        <v>180417</v>
      </c>
      <c r="N1122" s="43">
        <v>180417</v>
      </c>
      <c r="O1122" s="213"/>
      <c r="P1122" s="43">
        <f>N1122+O1122</f>
        <v>180417</v>
      </c>
    </row>
    <row r="1123" spans="2:16" ht="41.25" customHeight="1" x14ac:dyDescent="0.25">
      <c r="B1123" s="194" t="s">
        <v>1077</v>
      </c>
      <c r="C1123" s="19">
        <v>809</v>
      </c>
      <c r="D1123" s="22" t="s">
        <v>101</v>
      </c>
      <c r="E1123" s="22" t="s">
        <v>59</v>
      </c>
      <c r="F1123" s="89" t="s">
        <v>1078</v>
      </c>
      <c r="G1123" s="60"/>
      <c r="H1123" s="43">
        <f t="shared" ref="H1123:J1124" si="575">H1124</f>
        <v>3553</v>
      </c>
      <c r="I1123" s="213">
        <f t="shared" si="575"/>
        <v>0</v>
      </c>
      <c r="J1123" s="43">
        <f t="shared" si="575"/>
        <v>3553</v>
      </c>
      <c r="K1123" s="43">
        <f t="shared" ref="K1123:N1124" si="576">K1124</f>
        <v>3553</v>
      </c>
      <c r="L1123" s="213">
        <f>L1124</f>
        <v>0</v>
      </c>
      <c r="M1123" s="43">
        <f>M1124</f>
        <v>3553</v>
      </c>
      <c r="N1123" s="43">
        <f t="shared" si="576"/>
        <v>3553</v>
      </c>
      <c r="O1123" s="213">
        <f>O1124</f>
        <v>0</v>
      </c>
      <c r="P1123" s="43">
        <f>P1124</f>
        <v>3553</v>
      </c>
    </row>
    <row r="1124" spans="2:16" ht="41.25" customHeight="1" x14ac:dyDescent="0.25">
      <c r="B1124" s="194" t="s">
        <v>183</v>
      </c>
      <c r="C1124" s="19">
        <v>809</v>
      </c>
      <c r="D1124" s="22" t="s">
        <v>101</v>
      </c>
      <c r="E1124" s="22" t="s">
        <v>59</v>
      </c>
      <c r="F1124" s="89" t="s">
        <v>1037</v>
      </c>
      <c r="G1124" s="60"/>
      <c r="H1124" s="43">
        <f t="shared" si="575"/>
        <v>3553</v>
      </c>
      <c r="I1124" s="213">
        <f t="shared" si="575"/>
        <v>0</v>
      </c>
      <c r="J1124" s="43">
        <f t="shared" si="575"/>
        <v>3553</v>
      </c>
      <c r="K1124" s="43">
        <f t="shared" si="576"/>
        <v>3553</v>
      </c>
      <c r="L1124" s="213">
        <f>L1125</f>
        <v>0</v>
      </c>
      <c r="M1124" s="43">
        <f>M1125</f>
        <v>3553</v>
      </c>
      <c r="N1124" s="43">
        <f t="shared" si="576"/>
        <v>3553</v>
      </c>
      <c r="O1124" s="213">
        <f>O1125</f>
        <v>0</v>
      </c>
      <c r="P1124" s="43">
        <f>P1125</f>
        <v>3553</v>
      </c>
    </row>
    <row r="1125" spans="2:16" ht="69.75" customHeight="1" x14ac:dyDescent="0.25">
      <c r="B1125" s="194" t="s">
        <v>185</v>
      </c>
      <c r="C1125" s="19">
        <v>809</v>
      </c>
      <c r="D1125" s="22" t="s">
        <v>101</v>
      </c>
      <c r="E1125" s="22" t="s">
        <v>59</v>
      </c>
      <c r="F1125" s="89" t="s">
        <v>1038</v>
      </c>
      <c r="G1125" s="60">
        <v>600</v>
      </c>
      <c r="H1125" s="43">
        <v>3553</v>
      </c>
      <c r="I1125" s="213"/>
      <c r="J1125" s="43">
        <f>H1125+I1125</f>
        <v>3553</v>
      </c>
      <c r="K1125" s="43">
        <v>3553</v>
      </c>
      <c r="L1125" s="213"/>
      <c r="M1125" s="43">
        <f>K1125+L1125</f>
        <v>3553</v>
      </c>
      <c r="N1125" s="43">
        <v>3553</v>
      </c>
      <c r="O1125" s="213"/>
      <c r="P1125" s="43">
        <f>N1125+O1125</f>
        <v>3553</v>
      </c>
    </row>
    <row r="1126" spans="2:16" ht="30" hidden="1" x14ac:dyDescent="0.25">
      <c r="B1126" s="156" t="s">
        <v>1046</v>
      </c>
      <c r="C1126" s="19">
        <v>809</v>
      </c>
      <c r="D1126" s="22" t="s">
        <v>101</v>
      </c>
      <c r="E1126" s="22" t="s">
        <v>59</v>
      </c>
      <c r="F1126" s="89" t="s">
        <v>1047</v>
      </c>
      <c r="G1126" s="60"/>
      <c r="H1126" s="43">
        <f t="shared" ref="H1126:J1127" si="577">H1127</f>
        <v>0</v>
      </c>
      <c r="I1126" s="213">
        <f t="shared" si="577"/>
        <v>0</v>
      </c>
      <c r="J1126" s="43">
        <f t="shared" si="577"/>
        <v>0</v>
      </c>
      <c r="K1126" s="43">
        <f t="shared" ref="K1126:N1127" si="578">K1127</f>
        <v>0</v>
      </c>
      <c r="L1126" s="213">
        <f>L1127</f>
        <v>0</v>
      </c>
      <c r="M1126" s="43">
        <f>M1127</f>
        <v>0</v>
      </c>
      <c r="N1126" s="43">
        <f t="shared" si="578"/>
        <v>0</v>
      </c>
      <c r="O1126" s="213">
        <f>O1127</f>
        <v>0</v>
      </c>
      <c r="P1126" s="43">
        <f>P1127</f>
        <v>0</v>
      </c>
    </row>
    <row r="1127" spans="2:16" ht="30" hidden="1" x14ac:dyDescent="0.25">
      <c r="B1127" s="156" t="s">
        <v>1048</v>
      </c>
      <c r="C1127" s="19">
        <v>809</v>
      </c>
      <c r="D1127" s="22" t="s">
        <v>101</v>
      </c>
      <c r="E1127" s="22" t="s">
        <v>101</v>
      </c>
      <c r="F1127" s="93" t="s">
        <v>1049</v>
      </c>
      <c r="G1127" s="58"/>
      <c r="H1127" s="43">
        <f t="shared" si="577"/>
        <v>0</v>
      </c>
      <c r="I1127" s="213">
        <f t="shared" si="577"/>
        <v>0</v>
      </c>
      <c r="J1127" s="43">
        <f t="shared" si="577"/>
        <v>0</v>
      </c>
      <c r="K1127" s="43">
        <f t="shared" si="578"/>
        <v>0</v>
      </c>
      <c r="L1127" s="213">
        <f>L1128</f>
        <v>0</v>
      </c>
      <c r="M1127" s="43">
        <f>M1128</f>
        <v>0</v>
      </c>
      <c r="N1127" s="43">
        <f t="shared" si="578"/>
        <v>0</v>
      </c>
      <c r="O1127" s="213">
        <f>O1128</f>
        <v>0</v>
      </c>
      <c r="P1127" s="43">
        <f>P1128</f>
        <v>0</v>
      </c>
    </row>
    <row r="1128" spans="2:16" ht="60" hidden="1" x14ac:dyDescent="0.25">
      <c r="B1128" s="156" t="s">
        <v>1050</v>
      </c>
      <c r="C1128" s="19">
        <v>809</v>
      </c>
      <c r="D1128" s="22" t="s">
        <v>101</v>
      </c>
      <c r="E1128" s="22" t="s">
        <v>101</v>
      </c>
      <c r="F1128" s="93" t="s">
        <v>1051</v>
      </c>
      <c r="G1128" s="58">
        <v>600</v>
      </c>
      <c r="H1128" s="43"/>
      <c r="I1128" s="213"/>
      <c r="J1128" s="43"/>
      <c r="K1128" s="43"/>
      <c r="L1128" s="213"/>
      <c r="M1128" s="43"/>
      <c r="N1128" s="43"/>
      <c r="O1128" s="213"/>
      <c r="P1128" s="43"/>
    </row>
    <row r="1129" spans="2:16" ht="36" customHeight="1" x14ac:dyDescent="0.25">
      <c r="B1129" s="156" t="s">
        <v>1079</v>
      </c>
      <c r="C1129" s="19">
        <v>809</v>
      </c>
      <c r="D1129" s="22" t="s">
        <v>101</v>
      </c>
      <c r="E1129" s="22" t="s">
        <v>59</v>
      </c>
      <c r="F1129" s="89" t="s">
        <v>1080</v>
      </c>
      <c r="G1129" s="58"/>
      <c r="H1129" s="9">
        <f t="shared" ref="H1129:P1129" si="579">H1130+H1133+H1135+H1139+H1141</f>
        <v>439025</v>
      </c>
      <c r="I1129" s="217">
        <f t="shared" si="579"/>
        <v>6400</v>
      </c>
      <c r="J1129" s="9">
        <f t="shared" si="579"/>
        <v>445425</v>
      </c>
      <c r="K1129" s="9">
        <f t="shared" si="579"/>
        <v>372080</v>
      </c>
      <c r="L1129" s="217">
        <f t="shared" si="579"/>
        <v>6614</v>
      </c>
      <c r="M1129" s="9">
        <f t="shared" si="579"/>
        <v>378694</v>
      </c>
      <c r="N1129" s="9">
        <f t="shared" si="579"/>
        <v>372080</v>
      </c>
      <c r="O1129" s="217">
        <f t="shared" si="579"/>
        <v>6614</v>
      </c>
      <c r="P1129" s="9">
        <f t="shared" si="579"/>
        <v>378694</v>
      </c>
    </row>
    <row r="1130" spans="2:16" ht="50.25" customHeight="1" x14ac:dyDescent="0.25">
      <c r="B1130" s="194" t="s">
        <v>1081</v>
      </c>
      <c r="C1130" s="19">
        <v>809</v>
      </c>
      <c r="D1130" s="22" t="s">
        <v>101</v>
      </c>
      <c r="E1130" s="22" t="s">
        <v>59</v>
      </c>
      <c r="F1130" s="89" t="s">
        <v>1082</v>
      </c>
      <c r="G1130" s="60"/>
      <c r="H1130" s="9">
        <f t="shared" ref="H1130:P1130" si="580">H1131+H1132</f>
        <v>301237</v>
      </c>
      <c r="I1130" s="217">
        <f t="shared" si="580"/>
        <v>0</v>
      </c>
      <c r="J1130" s="9">
        <f t="shared" si="580"/>
        <v>301237</v>
      </c>
      <c r="K1130" s="9">
        <f t="shared" si="580"/>
        <v>234456</v>
      </c>
      <c r="L1130" s="217">
        <f t="shared" si="580"/>
        <v>0</v>
      </c>
      <c r="M1130" s="9">
        <f t="shared" si="580"/>
        <v>234456</v>
      </c>
      <c r="N1130" s="9">
        <f t="shared" si="580"/>
        <v>234456</v>
      </c>
      <c r="O1130" s="217">
        <f t="shared" si="580"/>
        <v>0</v>
      </c>
      <c r="P1130" s="9">
        <f t="shared" si="580"/>
        <v>234456</v>
      </c>
    </row>
    <row r="1131" spans="2:16" ht="49.5" customHeight="1" x14ac:dyDescent="0.25">
      <c r="B1131" s="156" t="s">
        <v>1083</v>
      </c>
      <c r="C1131" s="19">
        <v>809</v>
      </c>
      <c r="D1131" s="22" t="s">
        <v>101</v>
      </c>
      <c r="E1131" s="22" t="s">
        <v>59</v>
      </c>
      <c r="F1131" s="89" t="s">
        <v>1084</v>
      </c>
      <c r="G1131" s="60">
        <v>200</v>
      </c>
      <c r="H1131" s="43">
        <v>301237</v>
      </c>
      <c r="I1131" s="213"/>
      <c r="J1131" s="43">
        <f>H1131+I1131</f>
        <v>301237</v>
      </c>
      <c r="K1131" s="43">
        <v>234456</v>
      </c>
      <c r="L1131" s="213"/>
      <c r="M1131" s="43">
        <f>K1131+L1131</f>
        <v>234456</v>
      </c>
      <c r="N1131" s="43">
        <v>234456</v>
      </c>
      <c r="O1131" s="213"/>
      <c r="P1131" s="43">
        <f>N1131+O1131</f>
        <v>234456</v>
      </c>
    </row>
    <row r="1132" spans="2:16" ht="68.25" hidden="1" customHeight="1" x14ac:dyDescent="0.25">
      <c r="B1132" s="156" t="s">
        <v>1085</v>
      </c>
      <c r="C1132" s="19">
        <v>809</v>
      </c>
      <c r="D1132" s="22" t="s">
        <v>101</v>
      </c>
      <c r="E1132" s="22" t="s">
        <v>59</v>
      </c>
      <c r="F1132" s="89" t="s">
        <v>1084</v>
      </c>
      <c r="G1132" s="61" t="s">
        <v>150</v>
      </c>
      <c r="H1132" s="43"/>
      <c r="I1132" s="213"/>
      <c r="J1132" s="43"/>
      <c r="K1132" s="43"/>
      <c r="L1132" s="213"/>
      <c r="M1132" s="43"/>
      <c r="N1132" s="43"/>
      <c r="O1132" s="213"/>
      <c r="P1132" s="43"/>
    </row>
    <row r="1133" spans="2:16" ht="66.75" customHeight="1" x14ac:dyDescent="0.25">
      <c r="B1133" s="156" t="s">
        <v>1086</v>
      </c>
      <c r="C1133" s="19">
        <v>809</v>
      </c>
      <c r="D1133" s="22" t="s">
        <v>101</v>
      </c>
      <c r="E1133" s="22" t="s">
        <v>59</v>
      </c>
      <c r="F1133" s="89" t="s">
        <v>1087</v>
      </c>
      <c r="G1133" s="60"/>
      <c r="H1133" s="9">
        <f t="shared" ref="H1133:P1133" si="581">H1134</f>
        <v>18574</v>
      </c>
      <c r="I1133" s="217">
        <f t="shared" si="581"/>
        <v>0</v>
      </c>
      <c r="J1133" s="9">
        <f t="shared" si="581"/>
        <v>18574</v>
      </c>
      <c r="K1133" s="9">
        <f t="shared" si="581"/>
        <v>18574</v>
      </c>
      <c r="L1133" s="217">
        <f t="shared" si="581"/>
        <v>0</v>
      </c>
      <c r="M1133" s="9">
        <f t="shared" si="581"/>
        <v>18574</v>
      </c>
      <c r="N1133" s="9">
        <f t="shared" si="581"/>
        <v>18574</v>
      </c>
      <c r="O1133" s="217">
        <f t="shared" si="581"/>
        <v>0</v>
      </c>
      <c r="P1133" s="9">
        <f t="shared" si="581"/>
        <v>18574</v>
      </c>
    </row>
    <row r="1134" spans="2:16" ht="84.75" customHeight="1" x14ac:dyDescent="0.25">
      <c r="B1134" s="194" t="s">
        <v>1088</v>
      </c>
      <c r="C1134" s="19">
        <v>809</v>
      </c>
      <c r="D1134" s="22" t="s">
        <v>101</v>
      </c>
      <c r="E1134" s="22" t="s">
        <v>59</v>
      </c>
      <c r="F1134" s="89" t="s">
        <v>1089</v>
      </c>
      <c r="G1134" s="60">
        <v>200</v>
      </c>
      <c r="H1134" s="43">
        <v>18574</v>
      </c>
      <c r="I1134" s="213"/>
      <c r="J1134" s="43">
        <f>H1134+I1134</f>
        <v>18574</v>
      </c>
      <c r="K1134" s="43">
        <v>18574</v>
      </c>
      <c r="L1134" s="213"/>
      <c r="M1134" s="43">
        <f>K1134+L1134</f>
        <v>18574</v>
      </c>
      <c r="N1134" s="43">
        <v>18574</v>
      </c>
      <c r="O1134" s="213"/>
      <c r="P1134" s="43">
        <f>N1134+O1134</f>
        <v>18574</v>
      </c>
    </row>
    <row r="1135" spans="2:16" ht="120" hidden="1" x14ac:dyDescent="0.25">
      <c r="B1135" s="156" t="s">
        <v>1090</v>
      </c>
      <c r="C1135" s="19">
        <v>809</v>
      </c>
      <c r="D1135" s="22" t="s">
        <v>101</v>
      </c>
      <c r="E1135" s="22" t="s">
        <v>59</v>
      </c>
      <c r="F1135" s="89" t="s">
        <v>1091</v>
      </c>
      <c r="G1135" s="58" t="s">
        <v>972</v>
      </c>
      <c r="H1135" s="9">
        <f t="shared" ref="H1135:P1135" si="582">H1136+H1137+H1138</f>
        <v>0</v>
      </c>
      <c r="I1135" s="217">
        <f t="shared" si="582"/>
        <v>0</v>
      </c>
      <c r="J1135" s="9">
        <f t="shared" si="582"/>
        <v>0</v>
      </c>
      <c r="K1135" s="9">
        <f t="shared" si="582"/>
        <v>0</v>
      </c>
      <c r="L1135" s="217">
        <f t="shared" si="582"/>
        <v>0</v>
      </c>
      <c r="M1135" s="9">
        <f t="shared" si="582"/>
        <v>0</v>
      </c>
      <c r="N1135" s="9">
        <f t="shared" si="582"/>
        <v>0</v>
      </c>
      <c r="O1135" s="217">
        <f t="shared" si="582"/>
        <v>0</v>
      </c>
      <c r="P1135" s="9">
        <f t="shared" si="582"/>
        <v>0</v>
      </c>
    </row>
    <row r="1136" spans="2:16" customFormat="1" ht="165" hidden="1" x14ac:dyDescent="0.25">
      <c r="B1136" s="156" t="s">
        <v>1092</v>
      </c>
      <c r="C1136" s="19">
        <v>809</v>
      </c>
      <c r="D1136" s="22" t="s">
        <v>101</v>
      </c>
      <c r="E1136" s="22" t="s">
        <v>59</v>
      </c>
      <c r="F1136" s="89" t="s">
        <v>1093</v>
      </c>
      <c r="G1136" s="60">
        <v>100</v>
      </c>
      <c r="H1136" s="43"/>
      <c r="I1136" s="213"/>
      <c r="J1136" s="43"/>
      <c r="K1136" s="43"/>
      <c r="L1136" s="213"/>
      <c r="M1136" s="43"/>
      <c r="N1136" s="43"/>
      <c r="O1136" s="213"/>
      <c r="P1136" s="43"/>
    </row>
    <row r="1137" spans="2:16" customFormat="1" ht="135" hidden="1" x14ac:dyDescent="0.25">
      <c r="B1137" s="156" t="s">
        <v>1094</v>
      </c>
      <c r="C1137" s="19">
        <v>809</v>
      </c>
      <c r="D1137" s="22" t="s">
        <v>101</v>
      </c>
      <c r="E1137" s="22" t="s">
        <v>59</v>
      </c>
      <c r="F1137" s="89" t="s">
        <v>1093</v>
      </c>
      <c r="G1137" s="60">
        <v>200</v>
      </c>
      <c r="H1137" s="43"/>
      <c r="I1137" s="213"/>
      <c r="J1137" s="43"/>
      <c r="K1137" s="43"/>
      <c r="L1137" s="213"/>
      <c r="M1137" s="43"/>
      <c r="N1137" s="43"/>
      <c r="O1137" s="213"/>
      <c r="P1137" s="43"/>
    </row>
    <row r="1138" spans="2:16" customFormat="1" ht="120" hidden="1" x14ac:dyDescent="0.25">
      <c r="B1138" s="156" t="s">
        <v>1095</v>
      </c>
      <c r="C1138" s="19">
        <v>809</v>
      </c>
      <c r="D1138" s="22" t="s">
        <v>101</v>
      </c>
      <c r="E1138" s="22" t="s">
        <v>59</v>
      </c>
      <c r="F1138" s="89" t="s">
        <v>1096</v>
      </c>
      <c r="G1138" s="60">
        <v>300</v>
      </c>
      <c r="H1138" s="43"/>
      <c r="I1138" s="213"/>
      <c r="J1138" s="43"/>
      <c r="K1138" s="43"/>
      <c r="L1138" s="213"/>
      <c r="M1138" s="43"/>
      <c r="N1138" s="43"/>
      <c r="O1138" s="213"/>
      <c r="P1138" s="43"/>
    </row>
    <row r="1139" spans="2:16" customFormat="1" ht="75" hidden="1" x14ac:dyDescent="0.25">
      <c r="B1139" s="156" t="s">
        <v>2297</v>
      </c>
      <c r="C1139" s="19">
        <v>809</v>
      </c>
      <c r="D1139" s="22" t="s">
        <v>101</v>
      </c>
      <c r="E1139" s="22" t="s">
        <v>59</v>
      </c>
      <c r="F1139" s="89" t="s">
        <v>1097</v>
      </c>
      <c r="G1139" s="60"/>
      <c r="H1139" s="43">
        <f t="shared" ref="H1139:P1139" si="583">H1140</f>
        <v>0</v>
      </c>
      <c r="I1139" s="213">
        <f t="shared" si="583"/>
        <v>0</v>
      </c>
      <c r="J1139" s="43">
        <f t="shared" si="583"/>
        <v>0</v>
      </c>
      <c r="K1139" s="43">
        <f t="shared" si="583"/>
        <v>0</v>
      </c>
      <c r="L1139" s="213">
        <f t="shared" si="583"/>
        <v>0</v>
      </c>
      <c r="M1139" s="43">
        <f t="shared" si="583"/>
        <v>0</v>
      </c>
      <c r="N1139" s="43">
        <f t="shared" si="583"/>
        <v>0</v>
      </c>
      <c r="O1139" s="213">
        <f t="shared" si="583"/>
        <v>0</v>
      </c>
      <c r="P1139" s="43">
        <f t="shared" si="583"/>
        <v>0</v>
      </c>
    </row>
    <row r="1140" spans="2:16" customFormat="1" ht="118.5" hidden="1" customHeight="1" x14ac:dyDescent="0.25">
      <c r="B1140" s="156" t="s">
        <v>1098</v>
      </c>
      <c r="C1140" s="19">
        <v>809</v>
      </c>
      <c r="D1140" s="22" t="s">
        <v>101</v>
      </c>
      <c r="E1140" s="22" t="s">
        <v>59</v>
      </c>
      <c r="F1140" s="89" t="s">
        <v>1099</v>
      </c>
      <c r="G1140" s="61" t="s">
        <v>210</v>
      </c>
      <c r="H1140" s="43"/>
      <c r="I1140" s="213"/>
      <c r="J1140" s="43"/>
      <c r="K1140" s="43"/>
      <c r="L1140" s="213"/>
      <c r="M1140" s="43"/>
      <c r="N1140" s="43"/>
      <c r="O1140" s="213"/>
      <c r="P1140" s="43"/>
    </row>
    <row r="1141" spans="2:16" customFormat="1" ht="30.75" customHeight="1" x14ac:dyDescent="0.25">
      <c r="B1141" s="256" t="s">
        <v>1100</v>
      </c>
      <c r="C1141" s="19">
        <v>809</v>
      </c>
      <c r="D1141" s="22" t="s">
        <v>101</v>
      </c>
      <c r="E1141" s="22" t="s">
        <v>59</v>
      </c>
      <c r="F1141" s="89" t="s">
        <v>1101</v>
      </c>
      <c r="G1141" s="146"/>
      <c r="H1141" s="43">
        <f t="shared" ref="H1141:P1141" si="584">H1142</f>
        <v>119214</v>
      </c>
      <c r="I1141" s="213">
        <f t="shared" si="584"/>
        <v>6400</v>
      </c>
      <c r="J1141" s="43">
        <f t="shared" si="584"/>
        <v>125614</v>
      </c>
      <c r="K1141" s="43">
        <f t="shared" si="584"/>
        <v>119050</v>
      </c>
      <c r="L1141" s="213">
        <f t="shared" si="584"/>
        <v>6614</v>
      </c>
      <c r="M1141" s="43">
        <f t="shared" si="584"/>
        <v>125664</v>
      </c>
      <c r="N1141" s="43">
        <f t="shared" si="584"/>
        <v>119050</v>
      </c>
      <c r="O1141" s="213">
        <f t="shared" si="584"/>
        <v>6614</v>
      </c>
      <c r="P1141" s="43">
        <f t="shared" si="584"/>
        <v>125664</v>
      </c>
    </row>
    <row r="1142" spans="2:16" customFormat="1" ht="49.5" customHeight="1" x14ac:dyDescent="0.25">
      <c r="B1142" s="256" t="s">
        <v>1102</v>
      </c>
      <c r="C1142" s="19">
        <v>809</v>
      </c>
      <c r="D1142" s="22" t="s">
        <v>101</v>
      </c>
      <c r="E1142" s="22" t="s">
        <v>59</v>
      </c>
      <c r="F1142" s="89" t="s">
        <v>1103</v>
      </c>
      <c r="G1142" s="60">
        <v>300</v>
      </c>
      <c r="H1142" s="43">
        <v>119214</v>
      </c>
      <c r="I1142" s="213">
        <v>6400</v>
      </c>
      <c r="J1142" s="43">
        <f>H1142+I1142</f>
        <v>125614</v>
      </c>
      <c r="K1142" s="43">
        <v>119050</v>
      </c>
      <c r="L1142" s="213">
        <v>6614</v>
      </c>
      <c r="M1142" s="43">
        <f>K1142+L1142</f>
        <v>125664</v>
      </c>
      <c r="N1142" s="43">
        <v>119050</v>
      </c>
      <c r="O1142" s="213">
        <v>6614</v>
      </c>
      <c r="P1142" s="43">
        <f>N1142+O1142</f>
        <v>125664</v>
      </c>
    </row>
    <row r="1143" spans="2:16" customFormat="1" ht="32.25" customHeight="1" x14ac:dyDescent="0.25">
      <c r="B1143" s="156" t="s">
        <v>1056</v>
      </c>
      <c r="C1143" s="19">
        <v>809</v>
      </c>
      <c r="D1143" s="22" t="s">
        <v>101</v>
      </c>
      <c r="E1143" s="22" t="s">
        <v>59</v>
      </c>
      <c r="F1143" s="93" t="s">
        <v>1104</v>
      </c>
      <c r="G1143" s="60"/>
      <c r="H1143" s="9">
        <f t="shared" ref="H1143:J1144" si="585">H1144</f>
        <v>30558</v>
      </c>
      <c r="I1143" s="217">
        <f t="shared" si="585"/>
        <v>797</v>
      </c>
      <c r="J1143" s="9">
        <f t="shared" si="585"/>
        <v>31355</v>
      </c>
      <c r="K1143" s="9">
        <f t="shared" ref="K1143:N1144" si="586">K1144</f>
        <v>33142</v>
      </c>
      <c r="L1143" s="217">
        <f>L1144</f>
        <v>58</v>
      </c>
      <c r="M1143" s="9">
        <f>M1144</f>
        <v>33200</v>
      </c>
      <c r="N1143" s="9">
        <f t="shared" si="586"/>
        <v>34080</v>
      </c>
      <c r="O1143" s="217">
        <f>O1144</f>
        <v>-66</v>
      </c>
      <c r="P1143" s="9">
        <f>P1144</f>
        <v>34014</v>
      </c>
    </row>
    <row r="1144" spans="2:16" customFormat="1" ht="42" customHeight="1" x14ac:dyDescent="0.25">
      <c r="B1144" s="194" t="s">
        <v>183</v>
      </c>
      <c r="C1144" s="19">
        <v>809</v>
      </c>
      <c r="D1144" s="22" t="s">
        <v>101</v>
      </c>
      <c r="E1144" s="22" t="s">
        <v>59</v>
      </c>
      <c r="F1144" s="93" t="s">
        <v>1058</v>
      </c>
      <c r="G1144" s="60"/>
      <c r="H1144" s="9">
        <f t="shared" si="585"/>
        <v>30558</v>
      </c>
      <c r="I1144" s="217">
        <f t="shared" si="585"/>
        <v>797</v>
      </c>
      <c r="J1144" s="9">
        <f t="shared" si="585"/>
        <v>31355</v>
      </c>
      <c r="K1144" s="9">
        <f t="shared" si="586"/>
        <v>33142</v>
      </c>
      <c r="L1144" s="217">
        <f>L1145</f>
        <v>58</v>
      </c>
      <c r="M1144" s="9">
        <f>M1145</f>
        <v>33200</v>
      </c>
      <c r="N1144" s="9">
        <f t="shared" si="586"/>
        <v>34080</v>
      </c>
      <c r="O1144" s="217">
        <f>O1145</f>
        <v>-66</v>
      </c>
      <c r="P1144" s="9">
        <f>P1145</f>
        <v>34014</v>
      </c>
    </row>
    <row r="1145" spans="2:16" customFormat="1" ht="67.5" customHeight="1" x14ac:dyDescent="0.25">
      <c r="B1145" s="156" t="s">
        <v>185</v>
      </c>
      <c r="C1145" s="19">
        <v>809</v>
      </c>
      <c r="D1145" s="22" t="s">
        <v>101</v>
      </c>
      <c r="E1145" s="22" t="s">
        <v>59</v>
      </c>
      <c r="F1145" s="93" t="s">
        <v>1105</v>
      </c>
      <c r="G1145" s="60">
        <v>600</v>
      </c>
      <c r="H1145" s="43">
        <v>30558</v>
      </c>
      <c r="I1145" s="213">
        <v>797</v>
      </c>
      <c r="J1145" s="43">
        <f>H1145+I1145</f>
        <v>31355</v>
      </c>
      <c r="K1145" s="43">
        <v>33142</v>
      </c>
      <c r="L1145" s="213">
        <v>58</v>
      </c>
      <c r="M1145" s="43">
        <f>K1145+L1145</f>
        <v>33200</v>
      </c>
      <c r="N1145" s="43">
        <v>34080</v>
      </c>
      <c r="O1145" s="213">
        <v>-66</v>
      </c>
      <c r="P1145" s="43">
        <f>N1145+O1145</f>
        <v>34014</v>
      </c>
    </row>
    <row r="1146" spans="2:16" customFormat="1" ht="17.25" customHeight="1" x14ac:dyDescent="0.25">
      <c r="B1146" s="160" t="s">
        <v>1106</v>
      </c>
      <c r="C1146" s="19">
        <v>809</v>
      </c>
      <c r="D1146" s="20" t="s">
        <v>101</v>
      </c>
      <c r="E1146" s="20" t="s">
        <v>63</v>
      </c>
      <c r="F1146" s="112"/>
      <c r="G1146" s="33"/>
      <c r="H1146" s="8">
        <f t="shared" ref="H1146:P1146" si="587">H1147</f>
        <v>32882</v>
      </c>
      <c r="I1146" s="211">
        <f t="shared" si="587"/>
        <v>596</v>
      </c>
      <c r="J1146" s="8">
        <f t="shared" si="587"/>
        <v>33478</v>
      </c>
      <c r="K1146" s="8">
        <f t="shared" si="587"/>
        <v>34737</v>
      </c>
      <c r="L1146" s="211">
        <f t="shared" si="587"/>
        <v>-470</v>
      </c>
      <c r="M1146" s="8">
        <f t="shared" si="587"/>
        <v>34267</v>
      </c>
      <c r="N1146" s="8">
        <f t="shared" si="587"/>
        <v>35845</v>
      </c>
      <c r="O1146" s="211">
        <f t="shared" si="587"/>
        <v>-672</v>
      </c>
      <c r="P1146" s="8">
        <f t="shared" si="587"/>
        <v>35173</v>
      </c>
    </row>
    <row r="1147" spans="2:16" customFormat="1" ht="32.25" customHeight="1" x14ac:dyDescent="0.25">
      <c r="B1147" s="156" t="s">
        <v>959</v>
      </c>
      <c r="C1147" s="19">
        <v>809</v>
      </c>
      <c r="D1147" s="22" t="s">
        <v>101</v>
      </c>
      <c r="E1147" s="22" t="s">
        <v>63</v>
      </c>
      <c r="F1147" s="93" t="s">
        <v>27</v>
      </c>
      <c r="G1147" s="33"/>
      <c r="H1147" s="9">
        <f t="shared" ref="H1147:P1147" si="588">H1151</f>
        <v>32882</v>
      </c>
      <c r="I1147" s="217">
        <f t="shared" si="588"/>
        <v>596</v>
      </c>
      <c r="J1147" s="9">
        <f t="shared" si="588"/>
        <v>33478</v>
      </c>
      <c r="K1147" s="9">
        <f t="shared" si="588"/>
        <v>34737</v>
      </c>
      <c r="L1147" s="217">
        <f t="shared" si="588"/>
        <v>-470</v>
      </c>
      <c r="M1147" s="9">
        <f t="shared" si="588"/>
        <v>34267</v>
      </c>
      <c r="N1147" s="9">
        <f t="shared" si="588"/>
        <v>35845</v>
      </c>
      <c r="O1147" s="217">
        <f t="shared" si="588"/>
        <v>-672</v>
      </c>
      <c r="P1147" s="9">
        <f t="shared" si="588"/>
        <v>35173</v>
      </c>
    </row>
    <row r="1148" spans="2:16" customFormat="1" ht="40.5" hidden="1" customHeight="1" x14ac:dyDescent="0.25">
      <c r="B1148" s="156" t="s">
        <v>1046</v>
      </c>
      <c r="C1148" s="19">
        <v>809</v>
      </c>
      <c r="D1148" s="22" t="s">
        <v>101</v>
      </c>
      <c r="E1148" s="22" t="s">
        <v>63</v>
      </c>
      <c r="F1148" s="93" t="s">
        <v>1047</v>
      </c>
      <c r="G1148" s="33"/>
      <c r="H1148" s="9"/>
      <c r="I1148" s="217"/>
      <c r="J1148" s="9"/>
      <c r="K1148" s="9"/>
      <c r="L1148" s="217"/>
      <c r="M1148" s="9"/>
      <c r="N1148" s="9"/>
      <c r="O1148" s="217"/>
      <c r="P1148" s="9"/>
    </row>
    <row r="1149" spans="2:16" customFormat="1" ht="40.5" hidden="1" customHeight="1" x14ac:dyDescent="0.25">
      <c r="B1149" s="156" t="s">
        <v>1107</v>
      </c>
      <c r="C1149" s="19">
        <v>809</v>
      </c>
      <c r="D1149" s="22" t="s">
        <v>101</v>
      </c>
      <c r="E1149" s="22" t="s">
        <v>63</v>
      </c>
      <c r="F1149" s="93" t="s">
        <v>1049</v>
      </c>
      <c r="G1149" s="33"/>
      <c r="H1149" s="9"/>
      <c r="I1149" s="217"/>
      <c r="J1149" s="9"/>
      <c r="K1149" s="9"/>
      <c r="L1149" s="217"/>
      <c r="M1149" s="9"/>
      <c r="N1149" s="9"/>
      <c r="O1149" s="217"/>
      <c r="P1149" s="9"/>
    </row>
    <row r="1150" spans="2:16" customFormat="1" ht="69.75" hidden="1" customHeight="1" x14ac:dyDescent="0.25">
      <c r="B1150" s="156" t="s">
        <v>1108</v>
      </c>
      <c r="C1150" s="19">
        <v>809</v>
      </c>
      <c r="D1150" s="22" t="s">
        <v>101</v>
      </c>
      <c r="E1150" s="22" t="s">
        <v>63</v>
      </c>
      <c r="F1150" s="93" t="s">
        <v>1051</v>
      </c>
      <c r="G1150" s="61" t="s">
        <v>150</v>
      </c>
      <c r="H1150" s="9"/>
      <c r="I1150" s="217"/>
      <c r="J1150" s="9"/>
      <c r="K1150" s="9"/>
      <c r="L1150" s="217"/>
      <c r="M1150" s="9"/>
      <c r="N1150" s="9"/>
      <c r="O1150" s="217"/>
      <c r="P1150" s="9"/>
    </row>
    <row r="1151" spans="2:16" customFormat="1" ht="35.25" customHeight="1" x14ac:dyDescent="0.25">
      <c r="B1151" s="156" t="s">
        <v>1056</v>
      </c>
      <c r="C1151" s="19">
        <v>809</v>
      </c>
      <c r="D1151" s="22" t="s">
        <v>101</v>
      </c>
      <c r="E1151" s="22" t="s">
        <v>63</v>
      </c>
      <c r="F1151" s="89" t="s">
        <v>1057</v>
      </c>
      <c r="G1151" s="33"/>
      <c r="H1151" s="9">
        <f t="shared" ref="H1151:P1151" si="589">H1152+H1154</f>
        <v>32882</v>
      </c>
      <c r="I1151" s="217">
        <f t="shared" si="589"/>
        <v>596</v>
      </c>
      <c r="J1151" s="9">
        <f t="shared" si="589"/>
        <v>33478</v>
      </c>
      <c r="K1151" s="9">
        <f t="shared" si="589"/>
        <v>34737</v>
      </c>
      <c r="L1151" s="217">
        <f t="shared" si="589"/>
        <v>-470</v>
      </c>
      <c r="M1151" s="9">
        <f t="shared" si="589"/>
        <v>34267</v>
      </c>
      <c r="N1151" s="9">
        <f t="shared" si="589"/>
        <v>35845</v>
      </c>
      <c r="O1151" s="217">
        <f t="shared" si="589"/>
        <v>-672</v>
      </c>
      <c r="P1151" s="9">
        <f t="shared" si="589"/>
        <v>35173</v>
      </c>
    </row>
    <row r="1152" spans="2:16" customFormat="1" ht="27.75" customHeight="1" x14ac:dyDescent="0.25">
      <c r="B1152" s="156" t="s">
        <v>1059</v>
      </c>
      <c r="C1152" s="19">
        <v>809</v>
      </c>
      <c r="D1152" s="22" t="s">
        <v>101</v>
      </c>
      <c r="E1152" s="22" t="s">
        <v>63</v>
      </c>
      <c r="F1152" s="89" t="s">
        <v>1109</v>
      </c>
      <c r="G1152" s="60"/>
      <c r="H1152" s="9">
        <f t="shared" ref="H1152:P1152" si="590">H1153</f>
        <v>32882</v>
      </c>
      <c r="I1152" s="217">
        <f t="shared" si="590"/>
        <v>596</v>
      </c>
      <c r="J1152" s="9">
        <f t="shared" si="590"/>
        <v>33478</v>
      </c>
      <c r="K1152" s="9">
        <f t="shared" si="590"/>
        <v>34737</v>
      </c>
      <c r="L1152" s="217">
        <f t="shared" si="590"/>
        <v>-470</v>
      </c>
      <c r="M1152" s="9">
        <f t="shared" si="590"/>
        <v>34267</v>
      </c>
      <c r="N1152" s="9">
        <f t="shared" si="590"/>
        <v>35845</v>
      </c>
      <c r="O1152" s="217">
        <f t="shared" si="590"/>
        <v>-672</v>
      </c>
      <c r="P1152" s="9">
        <f t="shared" si="590"/>
        <v>35173</v>
      </c>
    </row>
    <row r="1153" spans="2:16" customFormat="1" ht="66" customHeight="1" x14ac:dyDescent="0.25">
      <c r="B1153" s="156" t="s">
        <v>185</v>
      </c>
      <c r="C1153" s="19">
        <v>809</v>
      </c>
      <c r="D1153" s="22" t="s">
        <v>101</v>
      </c>
      <c r="E1153" s="22" t="s">
        <v>63</v>
      </c>
      <c r="F1153" s="89" t="s">
        <v>1105</v>
      </c>
      <c r="G1153" s="60">
        <v>600</v>
      </c>
      <c r="H1153" s="43">
        <v>32882</v>
      </c>
      <c r="I1153" s="213">
        <v>596</v>
      </c>
      <c r="J1153" s="43">
        <f>H1153+I1153</f>
        <v>33478</v>
      </c>
      <c r="K1153" s="43">
        <v>34737</v>
      </c>
      <c r="L1153" s="213">
        <v>-470</v>
      </c>
      <c r="M1153" s="43">
        <f>K1153+L1153</f>
        <v>34267</v>
      </c>
      <c r="N1153" s="43">
        <v>35845</v>
      </c>
      <c r="O1153" s="213">
        <v>-672</v>
      </c>
      <c r="P1153" s="43">
        <f>N1153+O1153</f>
        <v>35173</v>
      </c>
    </row>
    <row r="1154" spans="2:16" customFormat="1" ht="54.75" hidden="1" customHeight="1" x14ac:dyDescent="0.25">
      <c r="B1154" s="156" t="s">
        <v>1060</v>
      </c>
      <c r="C1154" s="19">
        <v>809</v>
      </c>
      <c r="D1154" s="22" t="s">
        <v>101</v>
      </c>
      <c r="E1154" s="22" t="s">
        <v>63</v>
      </c>
      <c r="F1154" s="89" t="s">
        <v>1110</v>
      </c>
      <c r="G1154" s="60"/>
      <c r="H1154" s="43">
        <f t="shared" ref="H1154:P1154" si="591">H1155</f>
        <v>0</v>
      </c>
      <c r="I1154" s="213">
        <f t="shared" si="591"/>
        <v>0</v>
      </c>
      <c r="J1154" s="43">
        <f t="shared" si="591"/>
        <v>0</v>
      </c>
      <c r="K1154" s="43">
        <f t="shared" si="591"/>
        <v>0</v>
      </c>
      <c r="L1154" s="213">
        <f t="shared" si="591"/>
        <v>0</v>
      </c>
      <c r="M1154" s="43">
        <f t="shared" si="591"/>
        <v>0</v>
      </c>
      <c r="N1154" s="43">
        <f t="shared" si="591"/>
        <v>0</v>
      </c>
      <c r="O1154" s="213">
        <f t="shared" si="591"/>
        <v>0</v>
      </c>
      <c r="P1154" s="43">
        <f t="shared" si="591"/>
        <v>0</v>
      </c>
    </row>
    <row r="1155" spans="2:16" customFormat="1" ht="159.75" hidden="1" customHeight="1" x14ac:dyDescent="0.25">
      <c r="B1155" s="156" t="s">
        <v>1111</v>
      </c>
      <c r="C1155" s="19">
        <v>809</v>
      </c>
      <c r="D1155" s="22" t="s">
        <v>101</v>
      </c>
      <c r="E1155" s="22" t="s">
        <v>63</v>
      </c>
      <c r="F1155" s="89" t="s">
        <v>1063</v>
      </c>
      <c r="G1155" s="61" t="s">
        <v>150</v>
      </c>
      <c r="H1155" s="43"/>
      <c r="I1155" s="213"/>
      <c r="J1155" s="43"/>
      <c r="K1155" s="43"/>
      <c r="L1155" s="213"/>
      <c r="M1155" s="43"/>
      <c r="N1155" s="43"/>
      <c r="O1155" s="213"/>
      <c r="P1155" s="43"/>
    </row>
    <row r="1156" spans="2:16" customFormat="1" ht="1.5" hidden="1" customHeight="1" x14ac:dyDescent="0.25">
      <c r="B1156" s="156"/>
      <c r="C1156" s="19"/>
      <c r="D1156" s="21"/>
      <c r="E1156" s="21"/>
      <c r="F1156" s="88"/>
      <c r="G1156" s="60"/>
      <c r="H1156" s="43"/>
      <c r="I1156" s="213"/>
      <c r="J1156" s="43"/>
      <c r="K1156" s="43"/>
      <c r="L1156" s="213"/>
      <c r="M1156" s="43"/>
      <c r="N1156" s="43"/>
      <c r="O1156" s="213"/>
      <c r="P1156" s="43"/>
    </row>
    <row r="1157" spans="2:16" customFormat="1" ht="18" customHeight="1" x14ac:dyDescent="0.25">
      <c r="B1157" s="160" t="s">
        <v>1112</v>
      </c>
      <c r="C1157" s="19">
        <v>809</v>
      </c>
      <c r="D1157" s="20" t="s">
        <v>101</v>
      </c>
      <c r="E1157" s="20" t="s">
        <v>15</v>
      </c>
      <c r="F1157" s="19"/>
      <c r="G1157" s="33"/>
      <c r="H1157" s="8">
        <f t="shared" ref="H1157:P1157" si="592">H1158+H1169</f>
        <v>241669</v>
      </c>
      <c r="I1157" s="211">
        <f t="shared" si="592"/>
        <v>2676</v>
      </c>
      <c r="J1157" s="8">
        <f t="shared" si="592"/>
        <v>244345</v>
      </c>
      <c r="K1157" s="8">
        <f t="shared" si="592"/>
        <v>253194</v>
      </c>
      <c r="L1157" s="211">
        <f t="shared" si="592"/>
        <v>-3962</v>
      </c>
      <c r="M1157" s="8">
        <f t="shared" si="592"/>
        <v>249232</v>
      </c>
      <c r="N1157" s="8">
        <f t="shared" si="592"/>
        <v>260693</v>
      </c>
      <c r="O1157" s="211">
        <f t="shared" si="592"/>
        <v>-4949</v>
      </c>
      <c r="P1157" s="8">
        <f t="shared" si="592"/>
        <v>255744</v>
      </c>
    </row>
    <row r="1158" spans="2:16" customFormat="1" ht="43.5" customHeight="1" x14ac:dyDescent="0.25">
      <c r="B1158" s="156" t="s">
        <v>959</v>
      </c>
      <c r="C1158" s="19">
        <v>809</v>
      </c>
      <c r="D1158" s="22" t="s">
        <v>101</v>
      </c>
      <c r="E1158" s="22" t="s">
        <v>15</v>
      </c>
      <c r="F1158" s="93" t="s">
        <v>27</v>
      </c>
      <c r="G1158" s="33"/>
      <c r="H1158" s="9">
        <f t="shared" ref="H1158:P1158" si="593">H1159+H1162</f>
        <v>241519</v>
      </c>
      <c r="I1158" s="217">
        <f t="shared" si="593"/>
        <v>2676</v>
      </c>
      <c r="J1158" s="9">
        <f t="shared" si="593"/>
        <v>244195</v>
      </c>
      <c r="K1158" s="9">
        <f t="shared" si="593"/>
        <v>253194</v>
      </c>
      <c r="L1158" s="217">
        <f t="shared" si="593"/>
        <v>-3962</v>
      </c>
      <c r="M1158" s="9">
        <f t="shared" si="593"/>
        <v>249232</v>
      </c>
      <c r="N1158" s="9">
        <f t="shared" si="593"/>
        <v>260693</v>
      </c>
      <c r="O1158" s="217">
        <f t="shared" si="593"/>
        <v>-4949</v>
      </c>
      <c r="P1158" s="9">
        <f t="shared" si="593"/>
        <v>255744</v>
      </c>
    </row>
    <row r="1159" spans="2:16" s="10" customFormat="1" ht="28.5" hidden="1" customHeight="1" x14ac:dyDescent="0.25">
      <c r="B1159" s="156" t="s">
        <v>1046</v>
      </c>
      <c r="C1159" s="19">
        <v>809</v>
      </c>
      <c r="D1159" s="22" t="s">
        <v>101</v>
      </c>
      <c r="E1159" s="22" t="s">
        <v>15</v>
      </c>
      <c r="F1159" s="89" t="s">
        <v>1113</v>
      </c>
      <c r="G1159" s="60"/>
      <c r="H1159" s="9">
        <f t="shared" ref="H1159:J1160" si="594">H1160</f>
        <v>0</v>
      </c>
      <c r="I1159" s="217">
        <f t="shared" si="594"/>
        <v>0</v>
      </c>
      <c r="J1159" s="9">
        <f t="shared" si="594"/>
        <v>0</v>
      </c>
      <c r="K1159" s="9">
        <f t="shared" ref="K1159:N1160" si="595">K1160</f>
        <v>0</v>
      </c>
      <c r="L1159" s="217">
        <f>L1160</f>
        <v>0</v>
      </c>
      <c r="M1159" s="9">
        <f>M1160</f>
        <v>0</v>
      </c>
      <c r="N1159" s="9">
        <f t="shared" si="595"/>
        <v>0</v>
      </c>
      <c r="O1159" s="217">
        <f>O1160</f>
        <v>0</v>
      </c>
      <c r="P1159" s="9">
        <f>P1160</f>
        <v>0</v>
      </c>
    </row>
    <row r="1160" spans="2:16" s="10" customFormat="1" ht="69.75" hidden="1" customHeight="1" x14ac:dyDescent="0.25">
      <c r="B1160" s="156" t="s">
        <v>1114</v>
      </c>
      <c r="C1160" s="19">
        <v>809</v>
      </c>
      <c r="D1160" s="22" t="s">
        <v>101</v>
      </c>
      <c r="E1160" s="22" t="s">
        <v>15</v>
      </c>
      <c r="F1160" s="89" t="s">
        <v>1053</v>
      </c>
      <c r="G1160" s="60"/>
      <c r="H1160" s="9">
        <f t="shared" si="594"/>
        <v>0</v>
      </c>
      <c r="I1160" s="217">
        <f t="shared" si="594"/>
        <v>0</v>
      </c>
      <c r="J1160" s="9">
        <f t="shared" si="594"/>
        <v>0</v>
      </c>
      <c r="K1160" s="9">
        <f t="shared" si="595"/>
        <v>0</v>
      </c>
      <c r="L1160" s="217">
        <f>L1161</f>
        <v>0</v>
      </c>
      <c r="M1160" s="9">
        <f>M1161</f>
        <v>0</v>
      </c>
      <c r="N1160" s="9">
        <f t="shared" si="595"/>
        <v>0</v>
      </c>
      <c r="O1160" s="217">
        <f>O1161</f>
        <v>0</v>
      </c>
      <c r="P1160" s="9">
        <f>P1161</f>
        <v>0</v>
      </c>
    </row>
    <row r="1161" spans="2:16" s="10" customFormat="1" ht="69.75" hidden="1" customHeight="1" x14ac:dyDescent="0.25">
      <c r="B1161" s="156" t="s">
        <v>1054</v>
      </c>
      <c r="C1161" s="19">
        <v>809</v>
      </c>
      <c r="D1161" s="22" t="s">
        <v>101</v>
      </c>
      <c r="E1161" s="22" t="s">
        <v>15</v>
      </c>
      <c r="F1161" s="89" t="s">
        <v>1055</v>
      </c>
      <c r="G1161" s="60">
        <v>300</v>
      </c>
      <c r="H1161" s="43"/>
      <c r="I1161" s="213"/>
      <c r="J1161" s="43"/>
      <c r="K1161" s="43"/>
      <c r="L1161" s="213"/>
      <c r="M1161" s="43"/>
      <c r="N1161" s="43"/>
      <c r="O1161" s="213"/>
      <c r="P1161" s="43"/>
    </row>
    <row r="1162" spans="2:16" s="10" customFormat="1" ht="28.5" customHeight="1" x14ac:dyDescent="0.25">
      <c r="B1162" s="156" t="s">
        <v>1056</v>
      </c>
      <c r="C1162" s="19">
        <v>809</v>
      </c>
      <c r="D1162" s="22" t="s">
        <v>101</v>
      </c>
      <c r="E1162" s="22" t="s">
        <v>15</v>
      </c>
      <c r="F1162" s="89" t="s">
        <v>1057</v>
      </c>
      <c r="G1162" s="60"/>
      <c r="H1162" s="9">
        <f t="shared" ref="H1162:J1163" si="596">H1163</f>
        <v>241519</v>
      </c>
      <c r="I1162" s="217">
        <f t="shared" si="596"/>
        <v>2676</v>
      </c>
      <c r="J1162" s="9">
        <f t="shared" si="596"/>
        <v>244195</v>
      </c>
      <c r="K1162" s="9">
        <f t="shared" ref="K1162:N1163" si="597">K1163</f>
        <v>253194</v>
      </c>
      <c r="L1162" s="217">
        <f>L1163</f>
        <v>-3962</v>
      </c>
      <c r="M1162" s="9">
        <f>M1163</f>
        <v>249232</v>
      </c>
      <c r="N1162" s="9">
        <f t="shared" si="597"/>
        <v>260693</v>
      </c>
      <c r="O1162" s="217">
        <f>O1163</f>
        <v>-4949</v>
      </c>
      <c r="P1162" s="9">
        <f>P1163</f>
        <v>255744</v>
      </c>
    </row>
    <row r="1163" spans="2:16" s="11" customFormat="1" ht="42" customHeight="1" x14ac:dyDescent="0.25">
      <c r="B1163" s="156" t="s">
        <v>183</v>
      </c>
      <c r="C1163" s="19">
        <v>809</v>
      </c>
      <c r="D1163" s="22" t="s">
        <v>101</v>
      </c>
      <c r="E1163" s="22" t="s">
        <v>15</v>
      </c>
      <c r="F1163" s="89" t="s">
        <v>1058</v>
      </c>
      <c r="G1163" s="60"/>
      <c r="H1163" s="9">
        <f t="shared" si="596"/>
        <v>241519</v>
      </c>
      <c r="I1163" s="217">
        <f t="shared" si="596"/>
        <v>2676</v>
      </c>
      <c r="J1163" s="9">
        <f t="shared" si="596"/>
        <v>244195</v>
      </c>
      <c r="K1163" s="9">
        <f t="shared" si="597"/>
        <v>253194</v>
      </c>
      <c r="L1163" s="217">
        <f>L1164</f>
        <v>-3962</v>
      </c>
      <c r="M1163" s="9">
        <f>M1164</f>
        <v>249232</v>
      </c>
      <c r="N1163" s="9">
        <f t="shared" si="597"/>
        <v>260693</v>
      </c>
      <c r="O1163" s="217">
        <f>O1164</f>
        <v>-4949</v>
      </c>
      <c r="P1163" s="9">
        <f>P1164</f>
        <v>255744</v>
      </c>
    </row>
    <row r="1164" spans="2:16" s="11" customFormat="1" ht="28.5" customHeight="1" x14ac:dyDescent="0.25">
      <c r="B1164" s="156" t="s">
        <v>1059</v>
      </c>
      <c r="C1164" s="19">
        <v>809</v>
      </c>
      <c r="D1164" s="22" t="s">
        <v>101</v>
      </c>
      <c r="E1164" s="22" t="s">
        <v>15</v>
      </c>
      <c r="F1164" s="89" t="s">
        <v>1105</v>
      </c>
      <c r="G1164" s="60"/>
      <c r="H1164" s="9">
        <f t="shared" ref="H1164:P1164" si="598">H1165+H1166+H1167+H1168</f>
        <v>241519</v>
      </c>
      <c r="I1164" s="217">
        <f t="shared" si="598"/>
        <v>2676</v>
      </c>
      <c r="J1164" s="9">
        <f t="shared" si="598"/>
        <v>244195</v>
      </c>
      <c r="K1164" s="9">
        <f t="shared" si="598"/>
        <v>253194</v>
      </c>
      <c r="L1164" s="217">
        <f t="shared" si="598"/>
        <v>-3962</v>
      </c>
      <c r="M1164" s="9">
        <f t="shared" si="598"/>
        <v>249232</v>
      </c>
      <c r="N1164" s="9">
        <f t="shared" si="598"/>
        <v>260693</v>
      </c>
      <c r="O1164" s="217">
        <f t="shared" si="598"/>
        <v>-4949</v>
      </c>
      <c r="P1164" s="9">
        <f t="shared" si="598"/>
        <v>255744</v>
      </c>
    </row>
    <row r="1165" spans="2:16" s="11" customFormat="1" ht="93.75" customHeight="1" x14ac:dyDescent="0.25">
      <c r="B1165" s="156" t="s">
        <v>75</v>
      </c>
      <c r="C1165" s="19">
        <v>809</v>
      </c>
      <c r="D1165" s="22" t="s">
        <v>101</v>
      </c>
      <c r="E1165" s="22" t="s">
        <v>15</v>
      </c>
      <c r="F1165" s="89" t="s">
        <v>1105</v>
      </c>
      <c r="G1165" s="58">
        <v>100</v>
      </c>
      <c r="H1165" s="43">
        <v>44885</v>
      </c>
      <c r="I1165" s="213">
        <v>632</v>
      </c>
      <c r="J1165" s="43">
        <f>H1165+I1165</f>
        <v>45517</v>
      </c>
      <c r="K1165" s="43">
        <v>47752</v>
      </c>
      <c r="L1165" s="213">
        <v>-888</v>
      </c>
      <c r="M1165" s="43">
        <f>K1165+L1165</f>
        <v>46864</v>
      </c>
      <c r="N1165" s="43">
        <v>49570</v>
      </c>
      <c r="O1165" s="213">
        <v>-1081</v>
      </c>
      <c r="P1165" s="43">
        <f>N1165+O1165</f>
        <v>48489</v>
      </c>
    </row>
    <row r="1166" spans="2:16" s="11" customFormat="1" ht="54" customHeight="1" x14ac:dyDescent="0.25">
      <c r="B1166" s="156" t="s">
        <v>109</v>
      </c>
      <c r="C1166" s="19">
        <v>809</v>
      </c>
      <c r="D1166" s="22" t="s">
        <v>101</v>
      </c>
      <c r="E1166" s="22" t="s">
        <v>15</v>
      </c>
      <c r="F1166" s="89" t="s">
        <v>1105</v>
      </c>
      <c r="G1166" s="25">
        <v>200</v>
      </c>
      <c r="H1166" s="43">
        <v>11852</v>
      </c>
      <c r="I1166" s="213"/>
      <c r="J1166" s="43">
        <f>H1166+I1166</f>
        <v>11852</v>
      </c>
      <c r="K1166" s="43">
        <v>11852</v>
      </c>
      <c r="L1166" s="213"/>
      <c r="M1166" s="43">
        <f>K1166+L1166</f>
        <v>11852</v>
      </c>
      <c r="N1166" s="43">
        <v>11852</v>
      </c>
      <c r="O1166" s="213"/>
      <c r="P1166" s="43">
        <f>N1166+O1166</f>
        <v>11852</v>
      </c>
    </row>
    <row r="1167" spans="2:16" s="11" customFormat="1" ht="65.25" customHeight="1" x14ac:dyDescent="0.25">
      <c r="B1167" s="156" t="s">
        <v>185</v>
      </c>
      <c r="C1167" s="19">
        <v>809</v>
      </c>
      <c r="D1167" s="22" t="s">
        <v>101</v>
      </c>
      <c r="E1167" s="22" t="s">
        <v>15</v>
      </c>
      <c r="F1167" s="89" t="s">
        <v>1105</v>
      </c>
      <c r="G1167" s="25">
        <v>600</v>
      </c>
      <c r="H1167" s="43">
        <v>184423</v>
      </c>
      <c r="I1167" s="213">
        <v>2044</v>
      </c>
      <c r="J1167" s="43">
        <f>H1167+I1167</f>
        <v>186467</v>
      </c>
      <c r="K1167" s="43">
        <v>193231</v>
      </c>
      <c r="L1167" s="213">
        <v>-3074</v>
      </c>
      <c r="M1167" s="43">
        <f>K1167+L1167</f>
        <v>190157</v>
      </c>
      <c r="N1167" s="43">
        <v>198912</v>
      </c>
      <c r="O1167" s="213">
        <v>-3868</v>
      </c>
      <c r="P1167" s="43">
        <f>N1167+O1167</f>
        <v>195044</v>
      </c>
    </row>
    <row r="1168" spans="2:16" s="11" customFormat="1" ht="44.25" customHeight="1" x14ac:dyDescent="0.25">
      <c r="B1168" s="156" t="s">
        <v>110</v>
      </c>
      <c r="C1168" s="19">
        <v>809</v>
      </c>
      <c r="D1168" s="22" t="s">
        <v>101</v>
      </c>
      <c r="E1168" s="22" t="s">
        <v>15</v>
      </c>
      <c r="F1168" s="89" t="s">
        <v>1105</v>
      </c>
      <c r="G1168" s="25">
        <v>800</v>
      </c>
      <c r="H1168" s="43">
        <v>359</v>
      </c>
      <c r="I1168" s="213"/>
      <c r="J1168" s="43">
        <f>H1168+I1168</f>
        <v>359</v>
      </c>
      <c r="K1168" s="43">
        <v>359</v>
      </c>
      <c r="L1168" s="213"/>
      <c r="M1168" s="43">
        <f>K1168+L1168</f>
        <v>359</v>
      </c>
      <c r="N1168" s="43">
        <v>359</v>
      </c>
      <c r="O1168" s="213"/>
      <c r="P1168" s="43">
        <f>N1168+O1168</f>
        <v>359</v>
      </c>
    </row>
    <row r="1169" spans="2:16" s="11" customFormat="1" ht="44.25" customHeight="1" x14ac:dyDescent="0.25">
      <c r="B1169" s="191" t="s">
        <v>1065</v>
      </c>
      <c r="C1169" s="19">
        <v>809</v>
      </c>
      <c r="D1169" s="22" t="s">
        <v>101</v>
      </c>
      <c r="E1169" s="22" t="s">
        <v>15</v>
      </c>
      <c r="F1169" s="87" t="s">
        <v>63</v>
      </c>
      <c r="G1169" s="60"/>
      <c r="H1169" s="43">
        <f>H1170</f>
        <v>150</v>
      </c>
      <c r="I1169" s="213">
        <f t="shared" ref="I1169:J1171" si="599">I1170</f>
        <v>0</v>
      </c>
      <c r="J1169" s="43">
        <f t="shared" si="599"/>
        <v>150</v>
      </c>
      <c r="K1169" s="43">
        <f t="shared" ref="K1169:L1171" si="600">K1170</f>
        <v>0</v>
      </c>
      <c r="L1169" s="213">
        <f t="shared" si="600"/>
        <v>0</v>
      </c>
      <c r="M1169" s="43"/>
      <c r="N1169" s="43"/>
      <c r="O1169" s="213"/>
      <c r="P1169" s="43"/>
    </row>
    <row r="1170" spans="2:16" s="11" customFormat="1" ht="24.75" customHeight="1" x14ac:dyDescent="0.25">
      <c r="B1170" s="194" t="s">
        <v>1066</v>
      </c>
      <c r="C1170" s="19">
        <v>809</v>
      </c>
      <c r="D1170" s="22" t="s">
        <v>101</v>
      </c>
      <c r="E1170" s="22" t="s">
        <v>15</v>
      </c>
      <c r="F1170" s="87" t="s">
        <v>1067</v>
      </c>
      <c r="G1170" s="60"/>
      <c r="H1170" s="43">
        <f>H1171</f>
        <v>150</v>
      </c>
      <c r="I1170" s="213">
        <f t="shared" si="599"/>
        <v>0</v>
      </c>
      <c r="J1170" s="43">
        <f t="shared" si="599"/>
        <v>150</v>
      </c>
      <c r="K1170" s="43">
        <f t="shared" si="600"/>
        <v>0</v>
      </c>
      <c r="L1170" s="213">
        <f t="shared" si="600"/>
        <v>0</v>
      </c>
      <c r="M1170" s="43"/>
      <c r="N1170" s="43"/>
      <c r="O1170" s="213"/>
      <c r="P1170" s="43"/>
    </row>
    <row r="1171" spans="2:16" s="11" customFormat="1" ht="111" customHeight="1" x14ac:dyDescent="0.25">
      <c r="B1171" s="190" t="s">
        <v>1068</v>
      </c>
      <c r="C1171" s="19">
        <v>809</v>
      </c>
      <c r="D1171" s="22" t="s">
        <v>101</v>
      </c>
      <c r="E1171" s="22" t="s">
        <v>15</v>
      </c>
      <c r="F1171" s="87" t="s">
        <v>1069</v>
      </c>
      <c r="G1171" s="60"/>
      <c r="H1171" s="43">
        <f>H1172</f>
        <v>150</v>
      </c>
      <c r="I1171" s="213">
        <f t="shared" si="599"/>
        <v>0</v>
      </c>
      <c r="J1171" s="43">
        <f t="shared" si="599"/>
        <v>150</v>
      </c>
      <c r="K1171" s="43">
        <f t="shared" si="600"/>
        <v>0</v>
      </c>
      <c r="L1171" s="213">
        <f t="shared" si="600"/>
        <v>0</v>
      </c>
      <c r="M1171" s="43"/>
      <c r="N1171" s="43"/>
      <c r="O1171" s="213"/>
      <c r="P1171" s="43"/>
    </row>
    <row r="1172" spans="2:16" s="11" customFormat="1" ht="81.75" customHeight="1" x14ac:dyDescent="0.25">
      <c r="B1172" s="256" t="s">
        <v>2197</v>
      </c>
      <c r="C1172" s="19">
        <v>809</v>
      </c>
      <c r="D1172" s="22" t="s">
        <v>101</v>
      </c>
      <c r="E1172" s="22" t="s">
        <v>15</v>
      </c>
      <c r="F1172" s="87" t="s">
        <v>1072</v>
      </c>
      <c r="G1172" s="61" t="s">
        <v>150</v>
      </c>
      <c r="H1172" s="43">
        <v>150</v>
      </c>
      <c r="I1172" s="213"/>
      <c r="J1172" s="43">
        <f>H1172+I1172</f>
        <v>150</v>
      </c>
      <c r="K1172" s="43">
        <v>0</v>
      </c>
      <c r="L1172" s="213"/>
      <c r="M1172" s="43"/>
      <c r="N1172" s="43"/>
      <c r="O1172" s="213"/>
      <c r="P1172" s="43"/>
    </row>
    <row r="1173" spans="2:16" s="11" customFormat="1" ht="41.25" customHeight="1" x14ac:dyDescent="0.25">
      <c r="B1173" s="160" t="s">
        <v>1115</v>
      </c>
      <c r="C1173" s="19">
        <v>809</v>
      </c>
      <c r="D1173" s="20" t="s">
        <v>101</v>
      </c>
      <c r="E1173" s="20" t="s">
        <v>212</v>
      </c>
      <c r="F1173" s="19"/>
      <c r="G1173" s="29"/>
      <c r="H1173" s="8">
        <f t="shared" ref="H1173:P1173" si="601">H1174</f>
        <v>258190</v>
      </c>
      <c r="I1173" s="211">
        <f t="shared" si="601"/>
        <v>2821</v>
      </c>
      <c r="J1173" s="8">
        <f t="shared" si="601"/>
        <v>261011</v>
      </c>
      <c r="K1173" s="8">
        <f t="shared" si="601"/>
        <v>267840</v>
      </c>
      <c r="L1173" s="211">
        <f t="shared" si="601"/>
        <v>-3074</v>
      </c>
      <c r="M1173" s="8">
        <f t="shared" si="601"/>
        <v>264766</v>
      </c>
      <c r="N1173" s="8">
        <f t="shared" si="601"/>
        <v>274522</v>
      </c>
      <c r="O1173" s="211">
        <f t="shared" si="601"/>
        <v>-4080</v>
      </c>
      <c r="P1173" s="8">
        <f t="shared" si="601"/>
        <v>270442</v>
      </c>
    </row>
    <row r="1174" spans="2:16" s="11" customFormat="1" ht="42" customHeight="1" x14ac:dyDescent="0.25">
      <c r="B1174" s="156" t="s">
        <v>959</v>
      </c>
      <c r="C1174" s="19">
        <v>809</v>
      </c>
      <c r="D1174" s="22" t="s">
        <v>101</v>
      </c>
      <c r="E1174" s="22" t="s">
        <v>212</v>
      </c>
      <c r="F1174" s="89" t="s">
        <v>27</v>
      </c>
      <c r="G1174" s="25"/>
      <c r="H1174" s="9">
        <f t="shared" ref="H1174:P1174" si="602">H1175+H1180</f>
        <v>258190</v>
      </c>
      <c r="I1174" s="217">
        <f t="shared" si="602"/>
        <v>2821</v>
      </c>
      <c r="J1174" s="9">
        <f t="shared" si="602"/>
        <v>261011</v>
      </c>
      <c r="K1174" s="9">
        <f t="shared" si="602"/>
        <v>267840</v>
      </c>
      <c r="L1174" s="217">
        <f t="shared" si="602"/>
        <v>-3074</v>
      </c>
      <c r="M1174" s="9">
        <f t="shared" si="602"/>
        <v>264766</v>
      </c>
      <c r="N1174" s="9">
        <f t="shared" si="602"/>
        <v>274522</v>
      </c>
      <c r="O1174" s="217">
        <f t="shared" si="602"/>
        <v>-4080</v>
      </c>
      <c r="P1174" s="9">
        <f t="shared" si="602"/>
        <v>270442</v>
      </c>
    </row>
    <row r="1175" spans="2:16" s="11" customFormat="1" ht="81.75" customHeight="1" x14ac:dyDescent="0.25">
      <c r="B1175" s="156" t="s">
        <v>984</v>
      </c>
      <c r="C1175" s="19">
        <v>809</v>
      </c>
      <c r="D1175" s="22" t="s">
        <v>101</v>
      </c>
      <c r="E1175" s="22" t="s">
        <v>212</v>
      </c>
      <c r="F1175" s="89" t="s">
        <v>827</v>
      </c>
      <c r="G1175" s="25"/>
      <c r="H1175" s="9">
        <f t="shared" ref="H1175:P1175" si="603">H1176+H1178</f>
        <v>53138</v>
      </c>
      <c r="I1175" s="217">
        <f t="shared" si="603"/>
        <v>0</v>
      </c>
      <c r="J1175" s="9">
        <f t="shared" si="603"/>
        <v>53138</v>
      </c>
      <c r="K1175" s="9">
        <f t="shared" si="603"/>
        <v>53138</v>
      </c>
      <c r="L1175" s="217">
        <f t="shared" si="603"/>
        <v>0</v>
      </c>
      <c r="M1175" s="9">
        <f t="shared" si="603"/>
        <v>53138</v>
      </c>
      <c r="N1175" s="9">
        <f t="shared" si="603"/>
        <v>53138</v>
      </c>
      <c r="O1175" s="217">
        <f t="shared" si="603"/>
        <v>0</v>
      </c>
      <c r="P1175" s="9">
        <f t="shared" si="603"/>
        <v>53138</v>
      </c>
    </row>
    <row r="1176" spans="2:16" s="11" customFormat="1" ht="28.5" customHeight="1" x14ac:dyDescent="0.25">
      <c r="B1176" s="156" t="s">
        <v>1116</v>
      </c>
      <c r="C1176" s="19">
        <v>809</v>
      </c>
      <c r="D1176" s="22" t="s">
        <v>101</v>
      </c>
      <c r="E1176" s="22" t="s">
        <v>212</v>
      </c>
      <c r="F1176" s="89" t="s">
        <v>1117</v>
      </c>
      <c r="G1176" s="25"/>
      <c r="H1176" s="9">
        <f t="shared" ref="H1176:P1176" si="604">H1177</f>
        <v>21160</v>
      </c>
      <c r="I1176" s="217">
        <f t="shared" si="604"/>
        <v>0</v>
      </c>
      <c r="J1176" s="9">
        <f t="shared" si="604"/>
        <v>21160</v>
      </c>
      <c r="K1176" s="9">
        <f t="shared" si="604"/>
        <v>21160</v>
      </c>
      <c r="L1176" s="217">
        <f t="shared" si="604"/>
        <v>0</v>
      </c>
      <c r="M1176" s="9">
        <f t="shared" si="604"/>
        <v>21160</v>
      </c>
      <c r="N1176" s="9">
        <f t="shared" si="604"/>
        <v>21160</v>
      </c>
      <c r="O1176" s="217">
        <f t="shared" si="604"/>
        <v>0</v>
      </c>
      <c r="P1176" s="9">
        <f t="shared" si="604"/>
        <v>21160</v>
      </c>
    </row>
    <row r="1177" spans="2:16" s="11" customFormat="1" ht="40.5" customHeight="1" x14ac:dyDescent="0.25">
      <c r="B1177" s="156" t="s">
        <v>1118</v>
      </c>
      <c r="C1177" s="19">
        <v>809</v>
      </c>
      <c r="D1177" s="22" t="s">
        <v>101</v>
      </c>
      <c r="E1177" s="22" t="s">
        <v>212</v>
      </c>
      <c r="F1177" s="89" t="s">
        <v>1119</v>
      </c>
      <c r="G1177" s="25">
        <v>300</v>
      </c>
      <c r="H1177" s="43">
        <v>21160</v>
      </c>
      <c r="I1177" s="213"/>
      <c r="J1177" s="43">
        <f>H1177+I1177</f>
        <v>21160</v>
      </c>
      <c r="K1177" s="43">
        <v>21160</v>
      </c>
      <c r="L1177" s="213"/>
      <c r="M1177" s="43">
        <f>K1177+L1177</f>
        <v>21160</v>
      </c>
      <c r="N1177" s="43">
        <v>21160</v>
      </c>
      <c r="O1177" s="213"/>
      <c r="P1177" s="43">
        <f>N1177+O1177</f>
        <v>21160</v>
      </c>
    </row>
    <row r="1178" spans="2:16" s="11" customFormat="1" ht="30" x14ac:dyDescent="0.25">
      <c r="B1178" s="156" t="s">
        <v>1120</v>
      </c>
      <c r="C1178" s="19">
        <v>809</v>
      </c>
      <c r="D1178" s="22" t="s">
        <v>101</v>
      </c>
      <c r="E1178" s="22" t="s">
        <v>212</v>
      </c>
      <c r="F1178" s="89" t="s">
        <v>1121</v>
      </c>
      <c r="G1178" s="58"/>
      <c r="H1178" s="9">
        <f t="shared" ref="H1178:P1178" si="605">H1179</f>
        <v>31978</v>
      </c>
      <c r="I1178" s="217">
        <f t="shared" si="605"/>
        <v>0</v>
      </c>
      <c r="J1178" s="9">
        <f t="shared" si="605"/>
        <v>31978</v>
      </c>
      <c r="K1178" s="9">
        <f t="shared" si="605"/>
        <v>31978</v>
      </c>
      <c r="L1178" s="217">
        <f t="shared" si="605"/>
        <v>0</v>
      </c>
      <c r="M1178" s="9">
        <f t="shared" si="605"/>
        <v>31978</v>
      </c>
      <c r="N1178" s="9">
        <f t="shared" si="605"/>
        <v>31978</v>
      </c>
      <c r="O1178" s="217">
        <f t="shared" si="605"/>
        <v>0</v>
      </c>
      <c r="P1178" s="9">
        <f t="shared" si="605"/>
        <v>31978</v>
      </c>
    </row>
    <row r="1179" spans="2:16" s="11" customFormat="1" ht="54" customHeight="1" x14ac:dyDescent="0.25">
      <c r="B1179" s="156" t="s">
        <v>1122</v>
      </c>
      <c r="C1179" s="19">
        <v>809</v>
      </c>
      <c r="D1179" s="22" t="s">
        <v>101</v>
      </c>
      <c r="E1179" s="22" t="s">
        <v>212</v>
      </c>
      <c r="F1179" s="89" t="s">
        <v>1123</v>
      </c>
      <c r="G1179" s="25">
        <v>600</v>
      </c>
      <c r="H1179" s="43">
        <v>31978</v>
      </c>
      <c r="I1179" s="213"/>
      <c r="J1179" s="43">
        <f>H1179+I1179</f>
        <v>31978</v>
      </c>
      <c r="K1179" s="43">
        <v>31978</v>
      </c>
      <c r="L1179" s="213"/>
      <c r="M1179" s="43">
        <f>K1179+L1179</f>
        <v>31978</v>
      </c>
      <c r="N1179" s="43">
        <v>31978</v>
      </c>
      <c r="O1179" s="213"/>
      <c r="P1179" s="43">
        <f>N1179+O1179</f>
        <v>31978</v>
      </c>
    </row>
    <row r="1180" spans="2:16" s="10" customFormat="1" ht="27.75" customHeight="1" x14ac:dyDescent="0.25">
      <c r="B1180" s="156" t="s">
        <v>1056</v>
      </c>
      <c r="C1180" s="19">
        <v>809</v>
      </c>
      <c r="D1180" s="22" t="s">
        <v>101</v>
      </c>
      <c r="E1180" s="22" t="s">
        <v>212</v>
      </c>
      <c r="F1180" s="93" t="s">
        <v>1057</v>
      </c>
      <c r="G1180" s="58"/>
      <c r="H1180" s="9">
        <f t="shared" ref="H1180:P1180" si="606">H1181+H1187</f>
        <v>205052</v>
      </c>
      <c r="I1180" s="217">
        <f t="shared" si="606"/>
        <v>2821</v>
      </c>
      <c r="J1180" s="9">
        <f t="shared" si="606"/>
        <v>207873</v>
      </c>
      <c r="K1180" s="9">
        <f t="shared" si="606"/>
        <v>214702</v>
      </c>
      <c r="L1180" s="217">
        <f t="shared" si="606"/>
        <v>-3074</v>
      </c>
      <c r="M1180" s="9">
        <f t="shared" si="606"/>
        <v>211628</v>
      </c>
      <c r="N1180" s="9">
        <f t="shared" si="606"/>
        <v>221384</v>
      </c>
      <c r="O1180" s="217">
        <f t="shared" si="606"/>
        <v>-4080</v>
      </c>
      <c r="P1180" s="9">
        <f t="shared" si="606"/>
        <v>217304</v>
      </c>
    </row>
    <row r="1181" spans="2:16" s="10" customFormat="1" ht="40.5" customHeight="1" x14ac:dyDescent="0.25">
      <c r="B1181" s="156" t="s">
        <v>183</v>
      </c>
      <c r="C1181" s="19">
        <v>809</v>
      </c>
      <c r="D1181" s="22" t="s">
        <v>101</v>
      </c>
      <c r="E1181" s="22" t="s">
        <v>212</v>
      </c>
      <c r="F1181" s="93" t="s">
        <v>1058</v>
      </c>
      <c r="G1181" s="58"/>
      <c r="H1181" s="9">
        <f t="shared" ref="H1181:P1181" si="607">H1182</f>
        <v>205052</v>
      </c>
      <c r="I1181" s="217">
        <f t="shared" si="607"/>
        <v>2821</v>
      </c>
      <c r="J1181" s="9">
        <f t="shared" si="607"/>
        <v>207873</v>
      </c>
      <c r="K1181" s="9">
        <f t="shared" si="607"/>
        <v>214702</v>
      </c>
      <c r="L1181" s="217">
        <f t="shared" si="607"/>
        <v>-3074</v>
      </c>
      <c r="M1181" s="9">
        <f t="shared" si="607"/>
        <v>211628</v>
      </c>
      <c r="N1181" s="9">
        <f t="shared" si="607"/>
        <v>221384</v>
      </c>
      <c r="O1181" s="217">
        <f t="shared" si="607"/>
        <v>-4080</v>
      </c>
      <c r="P1181" s="9">
        <f t="shared" si="607"/>
        <v>217304</v>
      </c>
    </row>
    <row r="1182" spans="2:16" s="10" customFormat="1" ht="28.5" customHeight="1" x14ac:dyDescent="0.25">
      <c r="B1182" s="156" t="s">
        <v>1059</v>
      </c>
      <c r="C1182" s="19">
        <v>809</v>
      </c>
      <c r="D1182" s="22" t="s">
        <v>101</v>
      </c>
      <c r="E1182" s="22" t="s">
        <v>212</v>
      </c>
      <c r="F1182" s="89" t="s">
        <v>1105</v>
      </c>
      <c r="G1182" s="25"/>
      <c r="H1182" s="9">
        <f t="shared" ref="H1182:P1182" si="608">H1183+H1184+H1185+H1186</f>
        <v>205052</v>
      </c>
      <c r="I1182" s="217">
        <f t="shared" si="608"/>
        <v>2821</v>
      </c>
      <c r="J1182" s="9">
        <f t="shared" si="608"/>
        <v>207873</v>
      </c>
      <c r="K1182" s="9">
        <f t="shared" si="608"/>
        <v>214702</v>
      </c>
      <c r="L1182" s="217">
        <f t="shared" si="608"/>
        <v>-3074</v>
      </c>
      <c r="M1182" s="9">
        <f t="shared" si="608"/>
        <v>211628</v>
      </c>
      <c r="N1182" s="9">
        <f t="shared" si="608"/>
        <v>221384</v>
      </c>
      <c r="O1182" s="217">
        <f t="shared" si="608"/>
        <v>-4080</v>
      </c>
      <c r="P1182" s="9">
        <f t="shared" si="608"/>
        <v>217304</v>
      </c>
    </row>
    <row r="1183" spans="2:16" s="10" customFormat="1" ht="95.25" customHeight="1" x14ac:dyDescent="0.25">
      <c r="B1183" s="156" t="s">
        <v>1124</v>
      </c>
      <c r="C1183" s="19">
        <v>809</v>
      </c>
      <c r="D1183" s="22" t="s">
        <v>101</v>
      </c>
      <c r="E1183" s="22" t="s">
        <v>212</v>
      </c>
      <c r="F1183" s="89" t="s">
        <v>1105</v>
      </c>
      <c r="G1183" s="58">
        <v>100</v>
      </c>
      <c r="H1183" s="43">
        <v>74099</v>
      </c>
      <c r="I1183" s="213">
        <v>1339</v>
      </c>
      <c r="J1183" s="43">
        <f>H1183+I1183</f>
        <v>75438</v>
      </c>
      <c r="K1183" s="43">
        <v>78944</v>
      </c>
      <c r="L1183" s="213">
        <v>-1217</v>
      </c>
      <c r="M1183" s="43">
        <f>K1183+L1183</f>
        <v>77727</v>
      </c>
      <c r="N1183" s="43">
        <v>81901</v>
      </c>
      <c r="O1183" s="213">
        <v>-1586</v>
      </c>
      <c r="P1183" s="43">
        <f>N1183+O1183</f>
        <v>80315</v>
      </c>
    </row>
    <row r="1184" spans="2:16" s="10" customFormat="1" ht="45" x14ac:dyDescent="0.25">
      <c r="B1184" s="159" t="s">
        <v>109</v>
      </c>
      <c r="C1184" s="19">
        <v>809</v>
      </c>
      <c r="D1184" s="22" t="s">
        <v>101</v>
      </c>
      <c r="E1184" s="22" t="s">
        <v>212</v>
      </c>
      <c r="F1184" s="93" t="s">
        <v>1105</v>
      </c>
      <c r="G1184" s="58">
        <v>200</v>
      </c>
      <c r="H1184" s="43">
        <v>19407</v>
      </c>
      <c r="I1184" s="213"/>
      <c r="J1184" s="43">
        <f>H1184+I1184</f>
        <v>19407</v>
      </c>
      <c r="K1184" s="43">
        <v>19407</v>
      </c>
      <c r="L1184" s="213"/>
      <c r="M1184" s="43">
        <f>K1184+L1184</f>
        <v>19407</v>
      </c>
      <c r="N1184" s="43">
        <v>19407</v>
      </c>
      <c r="O1184" s="213"/>
      <c r="P1184" s="43">
        <f>N1184+O1184</f>
        <v>19407</v>
      </c>
    </row>
    <row r="1185" spans="2:16" s="10" customFormat="1" ht="60" x14ac:dyDescent="0.25">
      <c r="B1185" s="194" t="s">
        <v>185</v>
      </c>
      <c r="C1185" s="19">
        <v>809</v>
      </c>
      <c r="D1185" s="22" t="s">
        <v>101</v>
      </c>
      <c r="E1185" s="22" t="s">
        <v>212</v>
      </c>
      <c r="F1185" s="93" t="s">
        <v>1105</v>
      </c>
      <c r="G1185" s="60">
        <v>600</v>
      </c>
      <c r="H1185" s="43">
        <v>108892</v>
      </c>
      <c r="I1185" s="213">
        <v>1482</v>
      </c>
      <c r="J1185" s="43">
        <f>H1185+I1185</f>
        <v>110374</v>
      </c>
      <c r="K1185" s="43">
        <v>113697</v>
      </c>
      <c r="L1185" s="213">
        <v>-1857</v>
      </c>
      <c r="M1185" s="43">
        <f>K1185+L1185</f>
        <v>111840</v>
      </c>
      <c r="N1185" s="43">
        <v>117422</v>
      </c>
      <c r="O1185" s="213">
        <v>-2494</v>
      </c>
      <c r="P1185" s="43">
        <f>N1185+O1185</f>
        <v>114928</v>
      </c>
    </row>
    <row r="1186" spans="2:16" s="10" customFormat="1" ht="41.25" customHeight="1" x14ac:dyDescent="0.25">
      <c r="B1186" s="156" t="s">
        <v>1125</v>
      </c>
      <c r="C1186" s="19">
        <v>809</v>
      </c>
      <c r="D1186" s="22" t="s">
        <v>101</v>
      </c>
      <c r="E1186" s="22" t="s">
        <v>212</v>
      </c>
      <c r="F1186" s="89" t="s">
        <v>1105</v>
      </c>
      <c r="G1186" s="25">
        <v>800</v>
      </c>
      <c r="H1186" s="43">
        <v>2654</v>
      </c>
      <c r="I1186" s="213"/>
      <c r="J1186" s="43">
        <f>H1186+I1186</f>
        <v>2654</v>
      </c>
      <c r="K1186" s="43">
        <v>2654</v>
      </c>
      <c r="L1186" s="213"/>
      <c r="M1186" s="43">
        <f>K1186+L1186</f>
        <v>2654</v>
      </c>
      <c r="N1186" s="43">
        <v>2654</v>
      </c>
      <c r="O1186" s="213"/>
      <c r="P1186" s="43">
        <f>N1186+O1186</f>
        <v>2654</v>
      </c>
    </row>
    <row r="1187" spans="2:16" s="10" customFormat="1" ht="54.75" hidden="1" customHeight="1" x14ac:dyDescent="0.25">
      <c r="B1187" s="156" t="s">
        <v>1060</v>
      </c>
      <c r="C1187" s="19">
        <v>809</v>
      </c>
      <c r="D1187" s="22" t="s">
        <v>101</v>
      </c>
      <c r="E1187" s="30">
        <v>6</v>
      </c>
      <c r="F1187" s="89" t="s">
        <v>1061</v>
      </c>
      <c r="G1187" s="60"/>
      <c r="H1187" s="43">
        <f t="shared" ref="H1187:P1187" si="609">H1188</f>
        <v>0</v>
      </c>
      <c r="I1187" s="213">
        <f t="shared" si="609"/>
        <v>0</v>
      </c>
      <c r="J1187" s="43">
        <f t="shared" si="609"/>
        <v>0</v>
      </c>
      <c r="K1187" s="43">
        <f t="shared" si="609"/>
        <v>0</v>
      </c>
      <c r="L1187" s="213">
        <f t="shared" si="609"/>
        <v>0</v>
      </c>
      <c r="M1187" s="43">
        <f t="shared" si="609"/>
        <v>0</v>
      </c>
      <c r="N1187" s="43">
        <f t="shared" si="609"/>
        <v>0</v>
      </c>
      <c r="O1187" s="213">
        <f t="shared" si="609"/>
        <v>0</v>
      </c>
      <c r="P1187" s="43">
        <f t="shared" si="609"/>
        <v>0</v>
      </c>
    </row>
    <row r="1188" spans="2:16" s="10" customFormat="1" ht="162" hidden="1" customHeight="1" x14ac:dyDescent="0.25">
      <c r="B1188" s="156" t="s">
        <v>1111</v>
      </c>
      <c r="C1188" s="19">
        <v>809</v>
      </c>
      <c r="D1188" s="22" t="s">
        <v>101</v>
      </c>
      <c r="E1188" s="30">
        <v>6</v>
      </c>
      <c r="F1188" s="89" t="s">
        <v>1063</v>
      </c>
      <c r="G1188" s="61" t="s">
        <v>150</v>
      </c>
      <c r="H1188" s="43"/>
      <c r="I1188" s="213"/>
      <c r="J1188" s="43"/>
      <c r="K1188" s="43"/>
      <c r="L1188" s="213"/>
      <c r="M1188" s="43"/>
      <c r="N1188" s="43"/>
      <c r="O1188" s="213"/>
      <c r="P1188" s="43"/>
    </row>
    <row r="1189" spans="2:16" s="10" customFormat="1" ht="17.25" customHeight="1" x14ac:dyDescent="0.25">
      <c r="B1189" s="160" t="s">
        <v>840</v>
      </c>
      <c r="C1189" s="19">
        <v>809</v>
      </c>
      <c r="D1189" s="20" t="s">
        <v>101</v>
      </c>
      <c r="E1189" s="20" t="s">
        <v>101</v>
      </c>
      <c r="F1189" s="33"/>
      <c r="G1189" s="35"/>
      <c r="H1189" s="8">
        <f t="shared" ref="H1189:P1189" si="610">H1190+H1194</f>
        <v>973604</v>
      </c>
      <c r="I1189" s="211">
        <f t="shared" si="610"/>
        <v>50603</v>
      </c>
      <c r="J1189" s="8">
        <f t="shared" si="610"/>
        <v>1024207</v>
      </c>
      <c r="K1189" s="8">
        <f t="shared" si="610"/>
        <v>803180</v>
      </c>
      <c r="L1189" s="211">
        <f t="shared" si="610"/>
        <v>33482</v>
      </c>
      <c r="M1189" s="8">
        <f t="shared" si="610"/>
        <v>836662</v>
      </c>
      <c r="N1189" s="8">
        <f t="shared" si="610"/>
        <v>822383</v>
      </c>
      <c r="O1189" s="211">
        <f t="shared" si="610"/>
        <v>30805</v>
      </c>
      <c r="P1189" s="8">
        <f t="shared" si="610"/>
        <v>853188</v>
      </c>
    </row>
    <row r="1190" spans="2:16" s="10" customFormat="1" ht="54" customHeight="1" x14ac:dyDescent="0.25">
      <c r="B1190" s="159" t="s">
        <v>64</v>
      </c>
      <c r="C1190" s="19">
        <v>809</v>
      </c>
      <c r="D1190" s="22" t="s">
        <v>101</v>
      </c>
      <c r="E1190" s="22" t="s">
        <v>101</v>
      </c>
      <c r="F1190" s="93" t="s">
        <v>14</v>
      </c>
      <c r="G1190" s="58"/>
      <c r="H1190" s="9">
        <f>H1191</f>
        <v>355</v>
      </c>
      <c r="I1190" s="217">
        <f t="shared" ref="I1190:J1192" si="611">I1191</f>
        <v>0</v>
      </c>
      <c r="J1190" s="9">
        <f t="shared" si="611"/>
        <v>355</v>
      </c>
      <c r="K1190" s="9">
        <f t="shared" ref="K1190:N1192" si="612">K1191</f>
        <v>355</v>
      </c>
      <c r="L1190" s="217">
        <f t="shared" ref="L1190:M1192" si="613">L1191</f>
        <v>0</v>
      </c>
      <c r="M1190" s="9">
        <f t="shared" si="613"/>
        <v>355</v>
      </c>
      <c r="N1190" s="9">
        <f t="shared" si="612"/>
        <v>355</v>
      </c>
      <c r="O1190" s="217">
        <f t="shared" ref="O1190:P1192" si="614">O1191</f>
        <v>0</v>
      </c>
      <c r="P1190" s="9">
        <f t="shared" si="614"/>
        <v>355</v>
      </c>
    </row>
    <row r="1191" spans="2:16" s="10" customFormat="1" ht="42" customHeight="1" x14ac:dyDescent="0.25">
      <c r="B1191" s="194" t="s">
        <v>1126</v>
      </c>
      <c r="C1191" s="19">
        <v>809</v>
      </c>
      <c r="D1191" s="22" t="s">
        <v>101</v>
      </c>
      <c r="E1191" s="22" t="s">
        <v>101</v>
      </c>
      <c r="F1191" s="93" t="s">
        <v>974</v>
      </c>
      <c r="G1191" s="58"/>
      <c r="H1191" s="9">
        <f>H1192</f>
        <v>355</v>
      </c>
      <c r="I1191" s="217">
        <f t="shared" si="611"/>
        <v>0</v>
      </c>
      <c r="J1191" s="9">
        <f t="shared" si="611"/>
        <v>355</v>
      </c>
      <c r="K1191" s="9">
        <f t="shared" si="612"/>
        <v>355</v>
      </c>
      <c r="L1191" s="217">
        <f t="shared" si="613"/>
        <v>0</v>
      </c>
      <c r="M1191" s="9">
        <f t="shared" si="613"/>
        <v>355</v>
      </c>
      <c r="N1191" s="9">
        <f t="shared" si="612"/>
        <v>355</v>
      </c>
      <c r="O1191" s="217">
        <f t="shared" si="614"/>
        <v>0</v>
      </c>
      <c r="P1191" s="9">
        <f t="shared" si="614"/>
        <v>355</v>
      </c>
    </row>
    <row r="1192" spans="2:16" s="10" customFormat="1" ht="29.25" customHeight="1" x14ac:dyDescent="0.25">
      <c r="B1192" s="156" t="s">
        <v>975</v>
      </c>
      <c r="C1192" s="19">
        <v>809</v>
      </c>
      <c r="D1192" s="22" t="s">
        <v>101</v>
      </c>
      <c r="E1192" s="22" t="s">
        <v>101</v>
      </c>
      <c r="F1192" s="93" t="s">
        <v>976</v>
      </c>
      <c r="G1192" s="58"/>
      <c r="H1192" s="9">
        <f>H1193</f>
        <v>355</v>
      </c>
      <c r="I1192" s="217">
        <f t="shared" si="611"/>
        <v>0</v>
      </c>
      <c r="J1192" s="9">
        <f t="shared" si="611"/>
        <v>355</v>
      </c>
      <c r="K1192" s="9">
        <f t="shared" si="612"/>
        <v>355</v>
      </c>
      <c r="L1192" s="217">
        <f t="shared" si="613"/>
        <v>0</v>
      </c>
      <c r="M1192" s="9">
        <f t="shared" si="613"/>
        <v>355</v>
      </c>
      <c r="N1192" s="9">
        <f t="shared" si="612"/>
        <v>355</v>
      </c>
      <c r="O1192" s="217">
        <f t="shared" si="614"/>
        <v>0</v>
      </c>
      <c r="P1192" s="9">
        <f t="shared" si="614"/>
        <v>355</v>
      </c>
    </row>
    <row r="1193" spans="2:16" s="10" customFormat="1" ht="60.75" customHeight="1" x14ac:dyDescent="0.25">
      <c r="B1193" s="156" t="s">
        <v>1127</v>
      </c>
      <c r="C1193" s="19">
        <v>809</v>
      </c>
      <c r="D1193" s="22" t="s">
        <v>101</v>
      </c>
      <c r="E1193" s="22" t="s">
        <v>101</v>
      </c>
      <c r="F1193" s="93" t="s">
        <v>978</v>
      </c>
      <c r="G1193" s="60">
        <v>600</v>
      </c>
      <c r="H1193" s="43">
        <v>355</v>
      </c>
      <c r="I1193" s="213"/>
      <c r="J1193" s="43">
        <f>H1193+I1193</f>
        <v>355</v>
      </c>
      <c r="K1193" s="43">
        <v>355</v>
      </c>
      <c r="L1193" s="213"/>
      <c r="M1193" s="43">
        <f>K1193+L1193</f>
        <v>355</v>
      </c>
      <c r="N1193" s="43">
        <v>355</v>
      </c>
      <c r="O1193" s="213"/>
      <c r="P1193" s="43">
        <f>N1193+O1193</f>
        <v>355</v>
      </c>
    </row>
    <row r="1194" spans="2:16" s="10" customFormat="1" ht="42" customHeight="1" x14ac:dyDescent="0.25">
      <c r="B1194" s="156" t="s">
        <v>959</v>
      </c>
      <c r="C1194" s="19">
        <v>809</v>
      </c>
      <c r="D1194" s="22" t="s">
        <v>101</v>
      </c>
      <c r="E1194" s="22" t="s">
        <v>101</v>
      </c>
      <c r="F1194" s="89" t="s">
        <v>27</v>
      </c>
      <c r="G1194" s="60"/>
      <c r="H1194" s="9">
        <f t="shared" ref="H1194:P1194" si="615">H1195+H1201+H1212+H1215+H1229+H1240+H1198+H1225</f>
        <v>973249</v>
      </c>
      <c r="I1194" s="217">
        <f t="shared" si="615"/>
        <v>50603</v>
      </c>
      <c r="J1194" s="9">
        <f t="shared" si="615"/>
        <v>1023852</v>
      </c>
      <c r="K1194" s="9">
        <f t="shared" si="615"/>
        <v>802825</v>
      </c>
      <c r="L1194" s="217">
        <f t="shared" si="615"/>
        <v>33482</v>
      </c>
      <c r="M1194" s="9">
        <f t="shared" si="615"/>
        <v>836307</v>
      </c>
      <c r="N1194" s="9">
        <f t="shared" si="615"/>
        <v>822028</v>
      </c>
      <c r="O1194" s="217">
        <f t="shared" si="615"/>
        <v>30805</v>
      </c>
      <c r="P1194" s="9">
        <f t="shared" si="615"/>
        <v>852833</v>
      </c>
    </row>
    <row r="1195" spans="2:16" s="10" customFormat="1" ht="50.25" customHeight="1" x14ac:dyDescent="0.25">
      <c r="B1195" s="194" t="s">
        <v>1128</v>
      </c>
      <c r="C1195" s="19">
        <v>809</v>
      </c>
      <c r="D1195" s="22" t="s">
        <v>101</v>
      </c>
      <c r="E1195" s="22" t="s">
        <v>101</v>
      </c>
      <c r="F1195" s="89" t="s">
        <v>1129</v>
      </c>
      <c r="G1195" s="25"/>
      <c r="H1195" s="9">
        <f t="shared" ref="H1195:J1196" si="616">H1196</f>
        <v>187</v>
      </c>
      <c r="I1195" s="217">
        <f t="shared" si="616"/>
        <v>0</v>
      </c>
      <c r="J1195" s="9">
        <f t="shared" si="616"/>
        <v>187</v>
      </c>
      <c r="K1195" s="9">
        <f t="shared" ref="K1195:N1196" si="617">K1196</f>
        <v>187</v>
      </c>
      <c r="L1195" s="217">
        <f>L1196</f>
        <v>0</v>
      </c>
      <c r="M1195" s="9">
        <f>M1196</f>
        <v>187</v>
      </c>
      <c r="N1195" s="9">
        <f t="shared" si="617"/>
        <v>187</v>
      </c>
      <c r="O1195" s="217">
        <f>O1196</f>
        <v>0</v>
      </c>
      <c r="P1195" s="9">
        <f>P1196</f>
        <v>187</v>
      </c>
    </row>
    <row r="1196" spans="2:16" s="10" customFormat="1" ht="62.25" customHeight="1" x14ac:dyDescent="0.25">
      <c r="B1196" s="156" t="s">
        <v>1130</v>
      </c>
      <c r="C1196" s="19">
        <v>809</v>
      </c>
      <c r="D1196" s="22" t="s">
        <v>101</v>
      </c>
      <c r="E1196" s="22" t="s">
        <v>101</v>
      </c>
      <c r="F1196" s="89" t="s">
        <v>1131</v>
      </c>
      <c r="G1196" s="60"/>
      <c r="H1196" s="9">
        <f t="shared" si="616"/>
        <v>187</v>
      </c>
      <c r="I1196" s="217">
        <f t="shared" si="616"/>
        <v>0</v>
      </c>
      <c r="J1196" s="9">
        <f t="shared" si="616"/>
        <v>187</v>
      </c>
      <c r="K1196" s="9">
        <f t="shared" si="617"/>
        <v>187</v>
      </c>
      <c r="L1196" s="217">
        <f>L1197</f>
        <v>0</v>
      </c>
      <c r="M1196" s="9">
        <f>M1197</f>
        <v>187</v>
      </c>
      <c r="N1196" s="9">
        <f t="shared" si="617"/>
        <v>187</v>
      </c>
      <c r="O1196" s="217">
        <f>O1197</f>
        <v>0</v>
      </c>
      <c r="P1196" s="9">
        <f>P1197</f>
        <v>187</v>
      </c>
    </row>
    <row r="1197" spans="2:16" s="10" customFormat="1" ht="66" customHeight="1" x14ac:dyDescent="0.25">
      <c r="B1197" s="194" t="s">
        <v>1132</v>
      </c>
      <c r="C1197" s="19">
        <v>809</v>
      </c>
      <c r="D1197" s="22" t="s">
        <v>101</v>
      </c>
      <c r="E1197" s="22" t="s">
        <v>101</v>
      </c>
      <c r="F1197" s="89" t="s">
        <v>1133</v>
      </c>
      <c r="G1197" s="25">
        <v>200</v>
      </c>
      <c r="H1197" s="43">
        <v>187</v>
      </c>
      <c r="I1197" s="213"/>
      <c r="J1197" s="43">
        <f>H1197+I1197</f>
        <v>187</v>
      </c>
      <c r="K1197" s="43">
        <v>187</v>
      </c>
      <c r="L1197" s="213"/>
      <c r="M1197" s="43">
        <f>K1197+L1197</f>
        <v>187</v>
      </c>
      <c r="N1197" s="43">
        <v>187</v>
      </c>
      <c r="O1197" s="213"/>
      <c r="P1197" s="43">
        <f>N1197+O1197</f>
        <v>187</v>
      </c>
    </row>
    <row r="1198" spans="2:16" s="10" customFormat="1" ht="29.25" customHeight="1" x14ac:dyDescent="0.25">
      <c r="B1198" s="156" t="s">
        <v>841</v>
      </c>
      <c r="C1198" s="49">
        <v>809</v>
      </c>
      <c r="D1198" s="52" t="s">
        <v>101</v>
      </c>
      <c r="E1198" s="22" t="s">
        <v>101</v>
      </c>
      <c r="F1198" s="114" t="s">
        <v>842</v>
      </c>
      <c r="G1198" s="51"/>
      <c r="H1198" s="9">
        <f t="shared" ref="H1198:J1199" si="618">H1199</f>
        <v>228974</v>
      </c>
      <c r="I1198" s="217">
        <f t="shared" si="618"/>
        <v>0</v>
      </c>
      <c r="J1198" s="9">
        <f t="shared" si="618"/>
        <v>228974</v>
      </c>
      <c r="K1198" s="9">
        <f t="shared" ref="K1198:N1199" si="619">K1199</f>
        <v>50000</v>
      </c>
      <c r="L1198" s="217">
        <f>L1199</f>
        <v>0</v>
      </c>
      <c r="M1198" s="9">
        <f>M1199</f>
        <v>50000</v>
      </c>
      <c r="N1198" s="9">
        <f t="shared" si="619"/>
        <v>50000</v>
      </c>
      <c r="O1198" s="217">
        <f>O1199</f>
        <v>0</v>
      </c>
      <c r="P1198" s="9">
        <f>P1199</f>
        <v>50000</v>
      </c>
    </row>
    <row r="1199" spans="2:16" s="10" customFormat="1" ht="29.25" customHeight="1" x14ac:dyDescent="0.25">
      <c r="B1199" s="156" t="s">
        <v>1011</v>
      </c>
      <c r="C1199" s="49">
        <v>809</v>
      </c>
      <c r="D1199" s="52" t="s">
        <v>101</v>
      </c>
      <c r="E1199" s="22" t="s">
        <v>101</v>
      </c>
      <c r="F1199" s="114" t="s">
        <v>1073</v>
      </c>
      <c r="G1199" s="51"/>
      <c r="H1199" s="9">
        <f t="shared" si="618"/>
        <v>228974</v>
      </c>
      <c r="I1199" s="217">
        <f t="shared" si="618"/>
        <v>0</v>
      </c>
      <c r="J1199" s="9">
        <f t="shared" si="618"/>
        <v>228974</v>
      </c>
      <c r="K1199" s="9">
        <f t="shared" si="619"/>
        <v>50000</v>
      </c>
      <c r="L1199" s="217">
        <f>L1200</f>
        <v>0</v>
      </c>
      <c r="M1199" s="9">
        <f>M1200</f>
        <v>50000</v>
      </c>
      <c r="N1199" s="9">
        <f t="shared" si="619"/>
        <v>50000</v>
      </c>
      <c r="O1199" s="217">
        <f>O1200</f>
        <v>0</v>
      </c>
      <c r="P1199" s="9">
        <f>P1200</f>
        <v>50000</v>
      </c>
    </row>
    <row r="1200" spans="2:16" s="10" customFormat="1" ht="47.25" customHeight="1" x14ac:dyDescent="0.25">
      <c r="B1200" s="156" t="s">
        <v>1134</v>
      </c>
      <c r="C1200" s="49">
        <v>809</v>
      </c>
      <c r="D1200" s="52" t="s">
        <v>101</v>
      </c>
      <c r="E1200" s="22" t="s">
        <v>101</v>
      </c>
      <c r="F1200" s="114" t="s">
        <v>1075</v>
      </c>
      <c r="G1200" s="52" t="s">
        <v>20</v>
      </c>
      <c r="H1200" s="9">
        <v>228974</v>
      </c>
      <c r="I1200" s="217"/>
      <c r="J1200" s="9">
        <f>H1200+I1200</f>
        <v>228974</v>
      </c>
      <c r="K1200" s="9">
        <v>50000</v>
      </c>
      <c r="L1200" s="217"/>
      <c r="M1200" s="9">
        <f>K1200+L1200</f>
        <v>50000</v>
      </c>
      <c r="N1200" s="9">
        <v>50000</v>
      </c>
      <c r="O1200" s="217"/>
      <c r="P1200" s="9">
        <f>N1200+O1200</f>
        <v>50000</v>
      </c>
    </row>
    <row r="1201" spans="2:16" s="10" customFormat="1" ht="79.5" customHeight="1" x14ac:dyDescent="0.25">
      <c r="B1201" s="156" t="s">
        <v>984</v>
      </c>
      <c r="C1201" s="19">
        <v>809</v>
      </c>
      <c r="D1201" s="22" t="s">
        <v>101</v>
      </c>
      <c r="E1201" s="22" t="s">
        <v>101</v>
      </c>
      <c r="F1201" s="93" t="s">
        <v>827</v>
      </c>
      <c r="G1201" s="60"/>
      <c r="H1201" s="9">
        <f t="shared" ref="H1201:P1201" si="620">H1202+H1209</f>
        <v>2516</v>
      </c>
      <c r="I1201" s="217">
        <f t="shared" si="620"/>
        <v>10779</v>
      </c>
      <c r="J1201" s="9">
        <f t="shared" si="620"/>
        <v>13295</v>
      </c>
      <c r="K1201" s="9">
        <f t="shared" si="620"/>
        <v>2516</v>
      </c>
      <c r="L1201" s="217">
        <f t="shared" si="620"/>
        <v>10756</v>
      </c>
      <c r="M1201" s="9">
        <f t="shared" si="620"/>
        <v>13272</v>
      </c>
      <c r="N1201" s="9">
        <f t="shared" si="620"/>
        <v>2516</v>
      </c>
      <c r="O1201" s="217">
        <f t="shared" si="620"/>
        <v>10756</v>
      </c>
      <c r="P1201" s="9">
        <f t="shared" si="620"/>
        <v>13272</v>
      </c>
    </row>
    <row r="1202" spans="2:16" s="10" customFormat="1" ht="63.75" customHeight="1" x14ac:dyDescent="0.25">
      <c r="B1202" s="156" t="s">
        <v>1002</v>
      </c>
      <c r="C1202" s="19">
        <v>809</v>
      </c>
      <c r="D1202" s="22" t="s">
        <v>101</v>
      </c>
      <c r="E1202" s="22" t="s">
        <v>101</v>
      </c>
      <c r="F1202" s="93" t="s">
        <v>1003</v>
      </c>
      <c r="G1202" s="58"/>
      <c r="H1202" s="9">
        <f t="shared" ref="H1202:P1202" si="621">H1203+H1207+H1208+H1204+H1205+H1206</f>
        <v>2516</v>
      </c>
      <c r="I1202" s="217">
        <f t="shared" si="621"/>
        <v>10779</v>
      </c>
      <c r="J1202" s="9">
        <f t="shared" si="621"/>
        <v>13295</v>
      </c>
      <c r="K1202" s="9">
        <f t="shared" si="621"/>
        <v>2516</v>
      </c>
      <c r="L1202" s="217">
        <f t="shared" si="621"/>
        <v>10756</v>
      </c>
      <c r="M1202" s="9">
        <f t="shared" si="621"/>
        <v>13272</v>
      </c>
      <c r="N1202" s="9">
        <f t="shared" si="621"/>
        <v>2516</v>
      </c>
      <c r="O1202" s="217">
        <f t="shared" si="621"/>
        <v>10756</v>
      </c>
      <c r="P1202" s="9">
        <f t="shared" si="621"/>
        <v>13272</v>
      </c>
    </row>
    <row r="1203" spans="2:16" s="10" customFormat="1" ht="84" hidden="1" customHeight="1" x14ac:dyDescent="0.25">
      <c r="B1203" s="156" t="s">
        <v>1008</v>
      </c>
      <c r="C1203" s="19">
        <v>809</v>
      </c>
      <c r="D1203" s="22" t="s">
        <v>101</v>
      </c>
      <c r="E1203" s="22" t="s">
        <v>101</v>
      </c>
      <c r="F1203" s="93" t="s">
        <v>1135</v>
      </c>
      <c r="G1203" s="58">
        <v>600</v>
      </c>
      <c r="H1203" s="43"/>
      <c r="I1203" s="213"/>
      <c r="J1203" s="43"/>
      <c r="K1203" s="43"/>
      <c r="L1203" s="213"/>
      <c r="M1203" s="43"/>
      <c r="N1203" s="43"/>
      <c r="O1203" s="213"/>
      <c r="P1203" s="43"/>
    </row>
    <row r="1204" spans="2:16" s="10" customFormat="1" ht="60" hidden="1" x14ac:dyDescent="0.25">
      <c r="B1204" s="156" t="s">
        <v>1009</v>
      </c>
      <c r="C1204" s="19">
        <v>809</v>
      </c>
      <c r="D1204" s="22" t="s">
        <v>101</v>
      </c>
      <c r="E1204" s="22" t="s">
        <v>101</v>
      </c>
      <c r="F1204" s="93" t="s">
        <v>1010</v>
      </c>
      <c r="G1204" s="58">
        <v>600</v>
      </c>
      <c r="H1204" s="43"/>
      <c r="I1204" s="213"/>
      <c r="J1204" s="43"/>
      <c r="K1204" s="43"/>
      <c r="L1204" s="213"/>
      <c r="M1204" s="43"/>
      <c r="N1204" s="43"/>
      <c r="O1204" s="213"/>
      <c r="P1204" s="43"/>
    </row>
    <row r="1205" spans="2:16" s="10" customFormat="1" ht="2.25" customHeight="1" x14ac:dyDescent="0.25">
      <c r="B1205" s="156" t="s">
        <v>1136</v>
      </c>
      <c r="C1205" s="19">
        <v>809</v>
      </c>
      <c r="D1205" s="22" t="s">
        <v>101</v>
      </c>
      <c r="E1205" s="22" t="s">
        <v>101</v>
      </c>
      <c r="F1205" s="93" t="s">
        <v>1137</v>
      </c>
      <c r="G1205" s="58">
        <v>600</v>
      </c>
      <c r="H1205" s="43"/>
      <c r="I1205" s="213"/>
      <c r="J1205" s="43"/>
      <c r="K1205" s="43"/>
      <c r="L1205" s="213"/>
      <c r="M1205" s="43"/>
      <c r="N1205" s="43"/>
      <c r="O1205" s="213"/>
      <c r="P1205" s="43"/>
    </row>
    <row r="1206" spans="2:16" s="10" customFormat="1" ht="111.75" customHeight="1" x14ac:dyDescent="0.25">
      <c r="B1206" s="156" t="s">
        <v>1138</v>
      </c>
      <c r="C1206" s="19">
        <v>809</v>
      </c>
      <c r="D1206" s="22" t="s">
        <v>101</v>
      </c>
      <c r="E1206" s="22" t="s">
        <v>101</v>
      </c>
      <c r="F1206" s="93" t="s">
        <v>1005</v>
      </c>
      <c r="G1206" s="58">
        <v>600</v>
      </c>
      <c r="H1206" s="43">
        <v>1657</v>
      </c>
      <c r="I1206" s="213">
        <v>7325</v>
      </c>
      <c r="J1206" s="43">
        <f>H1206+I1206</f>
        <v>8982</v>
      </c>
      <c r="K1206" s="43">
        <v>1657</v>
      </c>
      <c r="L1206" s="213">
        <v>7309</v>
      </c>
      <c r="M1206" s="43">
        <f>K1206+L1206</f>
        <v>8966</v>
      </c>
      <c r="N1206" s="43">
        <v>1657</v>
      </c>
      <c r="O1206" s="213">
        <v>7309</v>
      </c>
      <c r="P1206" s="43">
        <f>N1206+O1206</f>
        <v>8966</v>
      </c>
    </row>
    <row r="1207" spans="2:16" s="10" customFormat="1" ht="120.75" customHeight="1" x14ac:dyDescent="0.25">
      <c r="B1207" s="156" t="s">
        <v>2353</v>
      </c>
      <c r="C1207" s="19">
        <v>809</v>
      </c>
      <c r="D1207" s="22" t="s">
        <v>101</v>
      </c>
      <c r="E1207" s="22" t="s">
        <v>101</v>
      </c>
      <c r="F1207" s="93" t="s">
        <v>1139</v>
      </c>
      <c r="G1207" s="58">
        <v>600</v>
      </c>
      <c r="H1207" s="43">
        <v>859</v>
      </c>
      <c r="I1207" s="213">
        <v>3454</v>
      </c>
      <c r="J1207" s="43">
        <f>H1207+I1207</f>
        <v>4313</v>
      </c>
      <c r="K1207" s="43">
        <v>859</v>
      </c>
      <c r="L1207" s="213">
        <v>3447</v>
      </c>
      <c r="M1207" s="43">
        <f>K1207+L1207</f>
        <v>4306</v>
      </c>
      <c r="N1207" s="43">
        <v>859</v>
      </c>
      <c r="O1207" s="213">
        <v>3447</v>
      </c>
      <c r="P1207" s="43">
        <f>N1207+O1207</f>
        <v>4306</v>
      </c>
    </row>
    <row r="1208" spans="2:16" s="10" customFormat="1" ht="15.75" hidden="1" x14ac:dyDescent="0.25">
      <c r="B1208" s="162"/>
      <c r="C1208" s="19"/>
      <c r="D1208" s="21"/>
      <c r="E1208" s="21"/>
      <c r="F1208" s="92"/>
      <c r="G1208" s="58"/>
      <c r="H1208" s="43"/>
      <c r="I1208" s="213"/>
      <c r="J1208" s="43"/>
      <c r="K1208" s="43"/>
      <c r="L1208" s="213"/>
      <c r="M1208" s="43"/>
      <c r="N1208" s="43"/>
      <c r="O1208" s="213"/>
      <c r="P1208" s="43"/>
    </row>
    <row r="1209" spans="2:16" s="10" customFormat="1" ht="31.5" hidden="1" customHeight="1" x14ac:dyDescent="0.25">
      <c r="B1209" s="162" t="s">
        <v>1140</v>
      </c>
      <c r="C1209" s="19">
        <v>809</v>
      </c>
      <c r="D1209" s="22" t="s">
        <v>101</v>
      </c>
      <c r="E1209" s="22" t="s">
        <v>101</v>
      </c>
      <c r="F1209" s="93" t="s">
        <v>1012</v>
      </c>
      <c r="G1209" s="58"/>
      <c r="H1209" s="9">
        <f t="shared" ref="H1209:P1209" si="622">H1210+H1211</f>
        <v>0</v>
      </c>
      <c r="I1209" s="217">
        <f t="shared" si="622"/>
        <v>0</v>
      </c>
      <c r="J1209" s="9">
        <f t="shared" si="622"/>
        <v>0</v>
      </c>
      <c r="K1209" s="9">
        <f t="shared" si="622"/>
        <v>0</v>
      </c>
      <c r="L1209" s="217">
        <f t="shared" si="622"/>
        <v>0</v>
      </c>
      <c r="M1209" s="9">
        <f t="shared" si="622"/>
        <v>0</v>
      </c>
      <c r="N1209" s="9">
        <f t="shared" si="622"/>
        <v>0</v>
      </c>
      <c r="O1209" s="217">
        <f t="shared" si="622"/>
        <v>0</v>
      </c>
      <c r="P1209" s="9">
        <f t="shared" si="622"/>
        <v>0</v>
      </c>
    </row>
    <row r="1210" spans="2:16" s="10" customFormat="1" ht="60" hidden="1" customHeight="1" x14ac:dyDescent="0.25">
      <c r="B1210" s="162" t="s">
        <v>35</v>
      </c>
      <c r="C1210" s="19">
        <v>809</v>
      </c>
      <c r="D1210" s="22" t="s">
        <v>101</v>
      </c>
      <c r="E1210" s="22" t="s">
        <v>101</v>
      </c>
      <c r="F1210" s="93" t="s">
        <v>1141</v>
      </c>
      <c r="G1210" s="58">
        <v>200</v>
      </c>
      <c r="H1210" s="43"/>
      <c r="I1210" s="213"/>
      <c r="J1210" s="43"/>
      <c r="K1210" s="43"/>
      <c r="L1210" s="213"/>
      <c r="M1210" s="43"/>
      <c r="N1210" s="43"/>
      <c r="O1210" s="213"/>
      <c r="P1210" s="43"/>
    </row>
    <row r="1211" spans="2:16" s="10" customFormat="1" ht="45" hidden="1" x14ac:dyDescent="0.25">
      <c r="B1211" s="162" t="s">
        <v>1142</v>
      </c>
      <c r="C1211" s="19">
        <v>809</v>
      </c>
      <c r="D1211" s="22" t="s">
        <v>101</v>
      </c>
      <c r="E1211" s="22" t="s">
        <v>101</v>
      </c>
      <c r="F1211" s="93" t="s">
        <v>1014</v>
      </c>
      <c r="G1211" s="58">
        <v>200</v>
      </c>
      <c r="H1211" s="43"/>
      <c r="I1211" s="213"/>
      <c r="J1211" s="43"/>
      <c r="K1211" s="43"/>
      <c r="L1211" s="213"/>
      <c r="M1211" s="43"/>
      <c r="N1211" s="43"/>
      <c r="O1211" s="213"/>
      <c r="P1211" s="43"/>
    </row>
    <row r="1212" spans="2:16" s="10" customFormat="1" ht="23.25" customHeight="1" x14ac:dyDescent="0.25">
      <c r="B1212" s="156" t="s">
        <v>1024</v>
      </c>
      <c r="C1212" s="19">
        <v>809</v>
      </c>
      <c r="D1212" s="22" t="s">
        <v>101</v>
      </c>
      <c r="E1212" s="22" t="s">
        <v>101</v>
      </c>
      <c r="F1212" s="93" t="s">
        <v>836</v>
      </c>
      <c r="G1212" s="58"/>
      <c r="H1212" s="9">
        <f t="shared" ref="H1212:J1213" si="623">H1213</f>
        <v>25054</v>
      </c>
      <c r="I1212" s="217">
        <f t="shared" si="623"/>
        <v>0</v>
      </c>
      <c r="J1212" s="9">
        <f t="shared" si="623"/>
        <v>25054</v>
      </c>
      <c r="K1212" s="9">
        <f t="shared" ref="K1212:N1213" si="624">K1213</f>
        <v>25054</v>
      </c>
      <c r="L1212" s="217">
        <f>L1213</f>
        <v>0</v>
      </c>
      <c r="M1212" s="9">
        <f>M1213</f>
        <v>25054</v>
      </c>
      <c r="N1212" s="9">
        <f t="shared" si="624"/>
        <v>25054</v>
      </c>
      <c r="O1212" s="217">
        <f>O1213</f>
        <v>0</v>
      </c>
      <c r="P1212" s="9">
        <f>P1213</f>
        <v>25054</v>
      </c>
    </row>
    <row r="1213" spans="2:16" s="10" customFormat="1" ht="44.25" customHeight="1" x14ac:dyDescent="0.25">
      <c r="B1213" s="156" t="s">
        <v>183</v>
      </c>
      <c r="C1213" s="19">
        <v>809</v>
      </c>
      <c r="D1213" s="22" t="s">
        <v>101</v>
      </c>
      <c r="E1213" s="22" t="s">
        <v>101</v>
      </c>
      <c r="F1213" s="93" t="s">
        <v>1037</v>
      </c>
      <c r="G1213" s="58"/>
      <c r="H1213" s="9">
        <f t="shared" si="623"/>
        <v>25054</v>
      </c>
      <c r="I1213" s="217">
        <f t="shared" si="623"/>
        <v>0</v>
      </c>
      <c r="J1213" s="9">
        <f t="shared" si="623"/>
        <v>25054</v>
      </c>
      <c r="K1213" s="9">
        <f t="shared" si="624"/>
        <v>25054</v>
      </c>
      <c r="L1213" s="217">
        <f>L1214</f>
        <v>0</v>
      </c>
      <c r="M1213" s="9">
        <f>M1214</f>
        <v>25054</v>
      </c>
      <c r="N1213" s="9">
        <f t="shared" si="624"/>
        <v>25054</v>
      </c>
      <c r="O1213" s="217">
        <f>O1214</f>
        <v>0</v>
      </c>
      <c r="P1213" s="9">
        <f>P1214</f>
        <v>25054</v>
      </c>
    </row>
    <row r="1214" spans="2:16" s="10" customFormat="1" ht="45" x14ac:dyDescent="0.25">
      <c r="B1214" s="156" t="s">
        <v>109</v>
      </c>
      <c r="C1214" s="19">
        <v>809</v>
      </c>
      <c r="D1214" s="22" t="s">
        <v>101</v>
      </c>
      <c r="E1214" s="22" t="s">
        <v>101</v>
      </c>
      <c r="F1214" s="93" t="s">
        <v>1038</v>
      </c>
      <c r="G1214" s="58">
        <v>200</v>
      </c>
      <c r="H1214" s="43">
        <v>25054</v>
      </c>
      <c r="I1214" s="213"/>
      <c r="J1214" s="43">
        <f>H1214+I1214</f>
        <v>25054</v>
      </c>
      <c r="K1214" s="43">
        <v>25054</v>
      </c>
      <c r="L1214" s="213"/>
      <c r="M1214" s="43">
        <f>K1214+L1214</f>
        <v>25054</v>
      </c>
      <c r="N1214" s="43">
        <v>25054</v>
      </c>
      <c r="O1214" s="213"/>
      <c r="P1214" s="43">
        <f>N1214+O1214</f>
        <v>25054</v>
      </c>
    </row>
    <row r="1215" spans="2:16" s="10" customFormat="1" ht="30" x14ac:dyDescent="0.25">
      <c r="B1215" s="156" t="s">
        <v>1046</v>
      </c>
      <c r="C1215" s="19">
        <v>809</v>
      </c>
      <c r="D1215" s="22" t="s">
        <v>101</v>
      </c>
      <c r="E1215" s="22" t="s">
        <v>101</v>
      </c>
      <c r="F1215" s="89" t="s">
        <v>1113</v>
      </c>
      <c r="G1215" s="58"/>
      <c r="H1215" s="9">
        <f t="shared" ref="H1215:P1215" si="625">H1216+H1218+H1220</f>
        <v>55422</v>
      </c>
      <c r="I1215" s="217">
        <f t="shared" si="625"/>
        <v>28762</v>
      </c>
      <c r="J1215" s="9">
        <f t="shared" si="625"/>
        <v>84184</v>
      </c>
      <c r="K1215" s="9">
        <f t="shared" si="625"/>
        <v>32655</v>
      </c>
      <c r="L1215" s="217">
        <f t="shared" si="625"/>
        <v>29348</v>
      </c>
      <c r="M1215" s="9">
        <f t="shared" si="625"/>
        <v>62003</v>
      </c>
      <c r="N1215" s="9">
        <f t="shared" si="625"/>
        <v>32655</v>
      </c>
      <c r="O1215" s="217">
        <f t="shared" si="625"/>
        <v>29348</v>
      </c>
      <c r="P1215" s="9">
        <f t="shared" si="625"/>
        <v>62003</v>
      </c>
    </row>
    <row r="1216" spans="2:16" s="10" customFormat="1" ht="40.5" customHeight="1" x14ac:dyDescent="0.25">
      <c r="B1216" s="156" t="s">
        <v>1143</v>
      </c>
      <c r="C1216" s="19">
        <v>809</v>
      </c>
      <c r="D1216" s="22" t="s">
        <v>101</v>
      </c>
      <c r="E1216" s="22" t="s">
        <v>101</v>
      </c>
      <c r="F1216" s="89" t="s">
        <v>1144</v>
      </c>
      <c r="G1216" s="25"/>
      <c r="H1216" s="9">
        <f t="shared" ref="H1216:P1216" si="626">H1217</f>
        <v>32047</v>
      </c>
      <c r="I1216" s="217">
        <f t="shared" si="626"/>
        <v>0</v>
      </c>
      <c r="J1216" s="9">
        <f t="shared" si="626"/>
        <v>32047</v>
      </c>
      <c r="K1216" s="9">
        <f t="shared" si="626"/>
        <v>9280</v>
      </c>
      <c r="L1216" s="217">
        <f t="shared" si="626"/>
        <v>0</v>
      </c>
      <c r="M1216" s="9">
        <f t="shared" si="626"/>
        <v>9280</v>
      </c>
      <c r="N1216" s="9">
        <f t="shared" si="626"/>
        <v>9280</v>
      </c>
      <c r="O1216" s="217">
        <f t="shared" si="626"/>
        <v>0</v>
      </c>
      <c r="P1216" s="9">
        <f t="shared" si="626"/>
        <v>9280</v>
      </c>
    </row>
    <row r="1217" spans="2:16" s="10" customFormat="1" ht="53.25" customHeight="1" x14ac:dyDescent="0.25">
      <c r="B1217" s="156" t="s">
        <v>1145</v>
      </c>
      <c r="C1217" s="19">
        <v>809</v>
      </c>
      <c r="D1217" s="22" t="s">
        <v>101</v>
      </c>
      <c r="E1217" s="22" t="s">
        <v>101</v>
      </c>
      <c r="F1217" s="93" t="s">
        <v>1146</v>
      </c>
      <c r="G1217" s="58">
        <v>200</v>
      </c>
      <c r="H1217" s="43">
        <v>32047</v>
      </c>
      <c r="I1217" s="213"/>
      <c r="J1217" s="43">
        <f>H1217+I1217</f>
        <v>32047</v>
      </c>
      <c r="K1217" s="43">
        <v>9280</v>
      </c>
      <c r="L1217" s="213"/>
      <c r="M1217" s="43">
        <f>K1217+L1217</f>
        <v>9280</v>
      </c>
      <c r="N1217" s="43">
        <v>9280</v>
      </c>
      <c r="O1217" s="213"/>
      <c r="P1217" s="43">
        <f>N1217+O1217</f>
        <v>9280</v>
      </c>
    </row>
    <row r="1218" spans="2:16" s="10" customFormat="1" ht="39" customHeight="1" x14ac:dyDescent="0.25">
      <c r="B1218" s="156" t="s">
        <v>1048</v>
      </c>
      <c r="C1218" s="19">
        <v>809</v>
      </c>
      <c r="D1218" s="22" t="s">
        <v>101</v>
      </c>
      <c r="E1218" s="22" t="s">
        <v>101</v>
      </c>
      <c r="F1218" s="93" t="s">
        <v>1049</v>
      </c>
      <c r="G1218" s="58"/>
      <c r="H1218" s="9">
        <f t="shared" ref="H1218:P1218" si="627">H1219</f>
        <v>175</v>
      </c>
      <c r="I1218" s="217">
        <f t="shared" si="627"/>
        <v>0</v>
      </c>
      <c r="J1218" s="9">
        <f t="shared" si="627"/>
        <v>175</v>
      </c>
      <c r="K1218" s="9">
        <f t="shared" si="627"/>
        <v>175</v>
      </c>
      <c r="L1218" s="217">
        <f t="shared" si="627"/>
        <v>0</v>
      </c>
      <c r="M1218" s="9">
        <f t="shared" si="627"/>
        <v>175</v>
      </c>
      <c r="N1218" s="9">
        <f t="shared" si="627"/>
        <v>175</v>
      </c>
      <c r="O1218" s="217">
        <f t="shared" si="627"/>
        <v>0</v>
      </c>
      <c r="P1218" s="9">
        <f t="shared" si="627"/>
        <v>175</v>
      </c>
    </row>
    <row r="1219" spans="2:16" s="10" customFormat="1" ht="39.75" customHeight="1" x14ac:dyDescent="0.25">
      <c r="B1219" s="156" t="s">
        <v>1147</v>
      </c>
      <c r="C1219" s="19">
        <v>809</v>
      </c>
      <c r="D1219" s="22" t="s">
        <v>101</v>
      </c>
      <c r="E1219" s="22" t="s">
        <v>101</v>
      </c>
      <c r="F1219" s="93" t="s">
        <v>1051</v>
      </c>
      <c r="G1219" s="58">
        <v>800</v>
      </c>
      <c r="H1219" s="43">
        <v>175</v>
      </c>
      <c r="I1219" s="213"/>
      <c r="J1219" s="43">
        <f>H1219+I1219</f>
        <v>175</v>
      </c>
      <c r="K1219" s="43">
        <v>175</v>
      </c>
      <c r="L1219" s="213"/>
      <c r="M1219" s="43">
        <f>K1219+L1219</f>
        <v>175</v>
      </c>
      <c r="N1219" s="43">
        <v>175</v>
      </c>
      <c r="O1219" s="213"/>
      <c r="P1219" s="43">
        <f>N1219+O1219</f>
        <v>175</v>
      </c>
    </row>
    <row r="1220" spans="2:16" s="10" customFormat="1" ht="52.5" customHeight="1" x14ac:dyDescent="0.25">
      <c r="B1220" s="156" t="s">
        <v>1148</v>
      </c>
      <c r="C1220" s="19">
        <v>809</v>
      </c>
      <c r="D1220" s="22" t="s">
        <v>101</v>
      </c>
      <c r="E1220" s="22" t="s">
        <v>101</v>
      </c>
      <c r="F1220" s="89" t="s">
        <v>1149</v>
      </c>
      <c r="G1220" s="29"/>
      <c r="H1220" s="9">
        <f t="shared" ref="H1220:N1220" si="628">H1222+H1221</f>
        <v>23200</v>
      </c>
      <c r="I1220" s="217">
        <f>I1222+I1221+I1223+I1224</f>
        <v>28762</v>
      </c>
      <c r="J1220" s="9">
        <f>J1222+J1221+J1223+J1224</f>
        <v>51962</v>
      </c>
      <c r="K1220" s="9">
        <f t="shared" si="628"/>
        <v>23200</v>
      </c>
      <c r="L1220" s="217">
        <f>L1222+L1221+L1223+L1224</f>
        <v>29348</v>
      </c>
      <c r="M1220" s="9">
        <f>M1222+M1221+M1223+M1224</f>
        <v>52548</v>
      </c>
      <c r="N1220" s="9">
        <f t="shared" si="628"/>
        <v>23200</v>
      </c>
      <c r="O1220" s="217">
        <f>O1222+O1221+O1223+O1224</f>
        <v>29348</v>
      </c>
      <c r="P1220" s="9">
        <f>P1222+P1221+P1223+P1224</f>
        <v>52548</v>
      </c>
    </row>
    <row r="1221" spans="2:16" s="10" customFormat="1" ht="57" hidden="1" customHeight="1" x14ac:dyDescent="0.25">
      <c r="B1221" s="156" t="s">
        <v>1150</v>
      </c>
      <c r="C1221" s="19">
        <v>809</v>
      </c>
      <c r="D1221" s="22" t="s">
        <v>101</v>
      </c>
      <c r="E1221" s="22" t="s">
        <v>101</v>
      </c>
      <c r="F1221" s="89" t="s">
        <v>1151</v>
      </c>
      <c r="G1221" s="25">
        <v>300</v>
      </c>
      <c r="H1221" s="9"/>
      <c r="I1221" s="217"/>
      <c r="J1221" s="9"/>
      <c r="K1221" s="9"/>
      <c r="L1221" s="217"/>
      <c r="M1221" s="9"/>
      <c r="N1221" s="9"/>
      <c r="O1221" s="217"/>
      <c r="P1221" s="9"/>
    </row>
    <row r="1222" spans="2:16" s="10" customFormat="1" ht="57.75" hidden="1" customHeight="1" x14ac:dyDescent="0.25">
      <c r="B1222" s="156" t="s">
        <v>1152</v>
      </c>
      <c r="C1222" s="19">
        <v>809</v>
      </c>
      <c r="D1222" s="22" t="s">
        <v>101</v>
      </c>
      <c r="E1222" s="22" t="s">
        <v>101</v>
      </c>
      <c r="F1222" s="93" t="s">
        <v>1153</v>
      </c>
      <c r="G1222" s="60">
        <v>300</v>
      </c>
      <c r="H1222" s="43">
        <v>23200</v>
      </c>
      <c r="I1222" s="213">
        <v>-23200</v>
      </c>
      <c r="J1222" s="43">
        <f>H1222+I1222</f>
        <v>0</v>
      </c>
      <c r="K1222" s="43">
        <v>23200</v>
      </c>
      <c r="L1222" s="213">
        <v>-23200</v>
      </c>
      <c r="M1222" s="43">
        <f>K1222+L1222</f>
        <v>0</v>
      </c>
      <c r="N1222" s="43">
        <v>23200</v>
      </c>
      <c r="O1222" s="213">
        <v>-23200</v>
      </c>
      <c r="P1222" s="43">
        <f>N1222+O1222</f>
        <v>0</v>
      </c>
    </row>
    <row r="1223" spans="2:16" s="10" customFormat="1" ht="83.25" customHeight="1" x14ac:dyDescent="0.25">
      <c r="B1223" s="156" t="s">
        <v>2213</v>
      </c>
      <c r="C1223" s="19">
        <v>809</v>
      </c>
      <c r="D1223" s="22" t="s">
        <v>101</v>
      </c>
      <c r="E1223" s="22" t="s">
        <v>101</v>
      </c>
      <c r="F1223" s="93" t="s">
        <v>2212</v>
      </c>
      <c r="G1223" s="61" t="s">
        <v>210</v>
      </c>
      <c r="H1223" s="43"/>
      <c r="I1223" s="213">
        <v>47936</v>
      </c>
      <c r="J1223" s="43">
        <f>H1223+I1223</f>
        <v>47936</v>
      </c>
      <c r="K1223" s="43"/>
      <c r="L1223" s="213">
        <v>48914</v>
      </c>
      <c r="M1223" s="43">
        <f>K1223+L1223</f>
        <v>48914</v>
      </c>
      <c r="N1223" s="43"/>
      <c r="O1223" s="213">
        <v>48914</v>
      </c>
      <c r="P1223" s="43">
        <f>N1223+O1223</f>
        <v>48914</v>
      </c>
    </row>
    <row r="1224" spans="2:16" s="10" customFormat="1" ht="66" customHeight="1" x14ac:dyDescent="0.25">
      <c r="B1224" s="156" t="s">
        <v>2214</v>
      </c>
      <c r="C1224" s="19">
        <v>809</v>
      </c>
      <c r="D1224" s="22" t="s">
        <v>101</v>
      </c>
      <c r="E1224" s="22" t="s">
        <v>101</v>
      </c>
      <c r="F1224" s="93" t="s">
        <v>2212</v>
      </c>
      <c r="G1224" s="61" t="s">
        <v>22</v>
      </c>
      <c r="H1224" s="43"/>
      <c r="I1224" s="213">
        <v>4026</v>
      </c>
      <c r="J1224" s="43">
        <f>H1224+I1224</f>
        <v>4026</v>
      </c>
      <c r="K1224" s="43"/>
      <c r="L1224" s="213">
        <v>3634</v>
      </c>
      <c r="M1224" s="43">
        <f>K1224+L1224</f>
        <v>3634</v>
      </c>
      <c r="N1224" s="43"/>
      <c r="O1224" s="213">
        <v>3634</v>
      </c>
      <c r="P1224" s="43">
        <f>N1224+O1224</f>
        <v>3634</v>
      </c>
    </row>
    <row r="1225" spans="2:16" s="10" customFormat="1" ht="42" customHeight="1" x14ac:dyDescent="0.25">
      <c r="B1225" s="156" t="s">
        <v>1079</v>
      </c>
      <c r="C1225" s="19">
        <v>809</v>
      </c>
      <c r="D1225" s="22" t="s">
        <v>101</v>
      </c>
      <c r="E1225" s="22" t="s">
        <v>101</v>
      </c>
      <c r="F1225" s="93" t="s">
        <v>1154</v>
      </c>
      <c r="G1225" s="60"/>
      <c r="H1225" s="43">
        <f t="shared" ref="H1225:P1225" si="629">H1226</f>
        <v>902</v>
      </c>
      <c r="I1225" s="213">
        <f t="shared" si="629"/>
        <v>3633</v>
      </c>
      <c r="J1225" s="43">
        <f t="shared" si="629"/>
        <v>4535</v>
      </c>
      <c r="K1225" s="43">
        <f t="shared" si="629"/>
        <v>902</v>
      </c>
      <c r="L1225" s="213">
        <f t="shared" si="629"/>
        <v>3626</v>
      </c>
      <c r="M1225" s="43">
        <f t="shared" si="629"/>
        <v>4528</v>
      </c>
      <c r="N1225" s="43">
        <f t="shared" si="629"/>
        <v>902</v>
      </c>
      <c r="O1225" s="213">
        <f t="shared" si="629"/>
        <v>3626</v>
      </c>
      <c r="P1225" s="43">
        <f t="shared" si="629"/>
        <v>4528</v>
      </c>
    </row>
    <row r="1226" spans="2:16" s="10" customFormat="1" ht="42" customHeight="1" x14ac:dyDescent="0.25">
      <c r="B1226" s="156" t="s">
        <v>1017</v>
      </c>
      <c r="C1226" s="19">
        <v>809</v>
      </c>
      <c r="D1226" s="22" t="s">
        <v>101</v>
      </c>
      <c r="E1226" s="22" t="s">
        <v>101</v>
      </c>
      <c r="F1226" s="93" t="s">
        <v>1091</v>
      </c>
      <c r="G1226" s="60"/>
      <c r="H1226" s="43">
        <f t="shared" ref="H1226:P1226" si="630">H1227+H1228</f>
        <v>902</v>
      </c>
      <c r="I1226" s="213">
        <f t="shared" si="630"/>
        <v>3633</v>
      </c>
      <c r="J1226" s="43">
        <f t="shared" si="630"/>
        <v>4535</v>
      </c>
      <c r="K1226" s="43">
        <f t="shared" si="630"/>
        <v>902</v>
      </c>
      <c r="L1226" s="213">
        <f t="shared" si="630"/>
        <v>3626</v>
      </c>
      <c r="M1226" s="43">
        <f t="shared" si="630"/>
        <v>4528</v>
      </c>
      <c r="N1226" s="43">
        <f t="shared" si="630"/>
        <v>902</v>
      </c>
      <c r="O1226" s="213">
        <f t="shared" si="630"/>
        <v>3626</v>
      </c>
      <c r="P1226" s="43">
        <f t="shared" si="630"/>
        <v>4528</v>
      </c>
    </row>
    <row r="1227" spans="2:16" s="10" customFormat="1" ht="150" hidden="1" x14ac:dyDescent="0.25">
      <c r="B1227" s="156" t="s">
        <v>2298</v>
      </c>
      <c r="C1227" s="19">
        <v>809</v>
      </c>
      <c r="D1227" s="22" t="s">
        <v>101</v>
      </c>
      <c r="E1227" s="22" t="s">
        <v>101</v>
      </c>
      <c r="F1227" s="93" t="s">
        <v>1155</v>
      </c>
      <c r="G1227" s="60">
        <v>200</v>
      </c>
      <c r="H1227" s="43"/>
      <c r="I1227" s="213"/>
      <c r="J1227" s="43"/>
      <c r="K1227" s="43"/>
      <c r="L1227" s="213"/>
      <c r="M1227" s="43"/>
      <c r="N1227" s="43"/>
      <c r="O1227" s="213"/>
      <c r="P1227" s="43"/>
    </row>
    <row r="1228" spans="2:16" s="10" customFormat="1" ht="138.75" customHeight="1" x14ac:dyDescent="0.25">
      <c r="B1228" s="156" t="s">
        <v>2344</v>
      </c>
      <c r="C1228" s="19">
        <v>809</v>
      </c>
      <c r="D1228" s="22" t="s">
        <v>101</v>
      </c>
      <c r="E1228" s="22" t="s">
        <v>101</v>
      </c>
      <c r="F1228" s="93" t="s">
        <v>1156</v>
      </c>
      <c r="G1228" s="60">
        <v>200</v>
      </c>
      <c r="H1228" s="43">
        <v>902</v>
      </c>
      <c r="I1228" s="213">
        <v>3633</v>
      </c>
      <c r="J1228" s="43">
        <f>H1228+I1228</f>
        <v>4535</v>
      </c>
      <c r="K1228" s="43">
        <v>902</v>
      </c>
      <c r="L1228" s="213">
        <v>3626</v>
      </c>
      <c r="M1228" s="43">
        <f>K1228+L1228</f>
        <v>4528</v>
      </c>
      <c r="N1228" s="43">
        <v>902</v>
      </c>
      <c r="O1228" s="213">
        <v>3626</v>
      </c>
      <c r="P1228" s="43">
        <f>N1228+O1228</f>
        <v>4528</v>
      </c>
    </row>
    <row r="1229" spans="2:16" s="10" customFormat="1" ht="35.25" customHeight="1" x14ac:dyDescent="0.25">
      <c r="B1229" s="156" t="s">
        <v>1056</v>
      </c>
      <c r="C1229" s="19">
        <v>809</v>
      </c>
      <c r="D1229" s="22" t="s">
        <v>101</v>
      </c>
      <c r="E1229" s="22" t="s">
        <v>101</v>
      </c>
      <c r="F1229" s="93" t="s">
        <v>1057</v>
      </c>
      <c r="G1229" s="58"/>
      <c r="H1229" s="9">
        <f t="shared" ref="H1229:P1229" si="631">H1230+H1236+H1238</f>
        <v>642895</v>
      </c>
      <c r="I1229" s="217">
        <f t="shared" si="631"/>
        <v>7429</v>
      </c>
      <c r="J1229" s="9">
        <f t="shared" si="631"/>
        <v>650324</v>
      </c>
      <c r="K1229" s="9">
        <f t="shared" si="631"/>
        <v>674166</v>
      </c>
      <c r="L1229" s="217">
        <f t="shared" si="631"/>
        <v>-10248</v>
      </c>
      <c r="M1229" s="9">
        <f t="shared" si="631"/>
        <v>663918</v>
      </c>
      <c r="N1229" s="9">
        <f t="shared" si="631"/>
        <v>693329</v>
      </c>
      <c r="O1229" s="217">
        <f t="shared" si="631"/>
        <v>-12925</v>
      </c>
      <c r="P1229" s="9">
        <f t="shared" si="631"/>
        <v>680404</v>
      </c>
    </row>
    <row r="1230" spans="2:16" s="10" customFormat="1" ht="40.5" customHeight="1" x14ac:dyDescent="0.25">
      <c r="B1230" s="156" t="s">
        <v>183</v>
      </c>
      <c r="C1230" s="19">
        <v>809</v>
      </c>
      <c r="D1230" s="22" t="s">
        <v>101</v>
      </c>
      <c r="E1230" s="22" t="s">
        <v>101</v>
      </c>
      <c r="F1230" s="93" t="s">
        <v>1058</v>
      </c>
      <c r="G1230" s="60"/>
      <c r="H1230" s="9">
        <f t="shared" ref="H1230:P1230" si="632">H1231</f>
        <v>642895</v>
      </c>
      <c r="I1230" s="217">
        <f t="shared" si="632"/>
        <v>7429</v>
      </c>
      <c r="J1230" s="9">
        <f t="shared" si="632"/>
        <v>650324</v>
      </c>
      <c r="K1230" s="9">
        <f t="shared" si="632"/>
        <v>674166</v>
      </c>
      <c r="L1230" s="217">
        <f t="shared" si="632"/>
        <v>-10248</v>
      </c>
      <c r="M1230" s="9">
        <f t="shared" si="632"/>
        <v>663918</v>
      </c>
      <c r="N1230" s="9">
        <f t="shared" si="632"/>
        <v>693329</v>
      </c>
      <c r="O1230" s="217">
        <f t="shared" si="632"/>
        <v>-12925</v>
      </c>
      <c r="P1230" s="9">
        <f t="shared" si="632"/>
        <v>680404</v>
      </c>
    </row>
    <row r="1231" spans="2:16" s="10" customFormat="1" ht="28.5" customHeight="1" x14ac:dyDescent="0.25">
      <c r="B1231" s="159" t="s">
        <v>1059</v>
      </c>
      <c r="C1231" s="19">
        <v>809</v>
      </c>
      <c r="D1231" s="22" t="s">
        <v>101</v>
      </c>
      <c r="E1231" s="22" t="s">
        <v>101</v>
      </c>
      <c r="F1231" s="93" t="s">
        <v>1105</v>
      </c>
      <c r="G1231" s="58"/>
      <c r="H1231" s="9">
        <f t="shared" ref="H1231:P1231" si="633">H1232+H1233+H1234+H1235</f>
        <v>642895</v>
      </c>
      <c r="I1231" s="217">
        <f t="shared" si="633"/>
        <v>7429</v>
      </c>
      <c r="J1231" s="9">
        <f t="shared" si="633"/>
        <v>650324</v>
      </c>
      <c r="K1231" s="9">
        <f t="shared" si="633"/>
        <v>674166</v>
      </c>
      <c r="L1231" s="217">
        <f t="shared" si="633"/>
        <v>-10248</v>
      </c>
      <c r="M1231" s="9">
        <f t="shared" si="633"/>
        <v>663918</v>
      </c>
      <c r="N1231" s="9">
        <f t="shared" si="633"/>
        <v>693329</v>
      </c>
      <c r="O1231" s="217">
        <f t="shared" si="633"/>
        <v>-12925</v>
      </c>
      <c r="P1231" s="9">
        <f t="shared" si="633"/>
        <v>680404</v>
      </c>
    </row>
    <row r="1232" spans="2:16" s="10" customFormat="1" ht="92.25" customHeight="1" x14ac:dyDescent="0.25">
      <c r="B1232" s="194" t="s">
        <v>75</v>
      </c>
      <c r="C1232" s="19">
        <v>809</v>
      </c>
      <c r="D1232" s="22" t="s">
        <v>101</v>
      </c>
      <c r="E1232" s="22" t="s">
        <v>101</v>
      </c>
      <c r="F1232" s="93" t="s">
        <v>1105</v>
      </c>
      <c r="G1232" s="25">
        <v>100</v>
      </c>
      <c r="H1232" s="43">
        <v>244435</v>
      </c>
      <c r="I1232" s="213">
        <v>3113</v>
      </c>
      <c r="J1232" s="43">
        <f>H1232+I1232</f>
        <v>247548</v>
      </c>
      <c r="K1232" s="43">
        <v>260686</v>
      </c>
      <c r="L1232" s="213">
        <v>-5918</v>
      </c>
      <c r="M1232" s="43">
        <f>K1232+L1232</f>
        <v>254768</v>
      </c>
      <c r="N1232" s="43">
        <v>270775</v>
      </c>
      <c r="O1232" s="213">
        <v>-7028</v>
      </c>
      <c r="P1232" s="43">
        <f>N1232+O1232</f>
        <v>263747</v>
      </c>
    </row>
    <row r="1233" spans="2:16" s="10" customFormat="1" ht="55.5" customHeight="1" x14ac:dyDescent="0.25">
      <c r="B1233" s="156" t="s">
        <v>109</v>
      </c>
      <c r="C1233" s="19">
        <v>809</v>
      </c>
      <c r="D1233" s="22" t="s">
        <v>101</v>
      </c>
      <c r="E1233" s="22" t="s">
        <v>101</v>
      </c>
      <c r="F1233" s="93" t="s">
        <v>1105</v>
      </c>
      <c r="G1233" s="60">
        <v>200</v>
      </c>
      <c r="H1233" s="43">
        <v>135288</v>
      </c>
      <c r="I1233" s="213"/>
      <c r="J1233" s="43">
        <f>H1233+I1233</f>
        <v>135288</v>
      </c>
      <c r="K1233" s="43">
        <v>135288</v>
      </c>
      <c r="L1233" s="213"/>
      <c r="M1233" s="43">
        <f>K1233+L1233</f>
        <v>135288</v>
      </c>
      <c r="N1233" s="43">
        <v>135288</v>
      </c>
      <c r="O1233" s="213"/>
      <c r="P1233" s="43">
        <f>N1233+O1233</f>
        <v>135288</v>
      </c>
    </row>
    <row r="1234" spans="2:16" s="10" customFormat="1" ht="66" customHeight="1" x14ac:dyDescent="0.25">
      <c r="B1234" s="156" t="s">
        <v>185</v>
      </c>
      <c r="C1234" s="19">
        <v>809</v>
      </c>
      <c r="D1234" s="22" t="s">
        <v>101</v>
      </c>
      <c r="E1234" s="22" t="s">
        <v>101</v>
      </c>
      <c r="F1234" s="93" t="s">
        <v>1105</v>
      </c>
      <c r="G1234" s="60">
        <v>600</v>
      </c>
      <c r="H1234" s="43">
        <v>261135</v>
      </c>
      <c r="I1234" s="213">
        <v>4316</v>
      </c>
      <c r="J1234" s="43">
        <f>H1234+I1234</f>
        <v>265451</v>
      </c>
      <c r="K1234" s="43">
        <v>276155</v>
      </c>
      <c r="L1234" s="213">
        <v>-4330</v>
      </c>
      <c r="M1234" s="43">
        <f>K1234+L1234</f>
        <v>271825</v>
      </c>
      <c r="N1234" s="43">
        <v>285229</v>
      </c>
      <c r="O1234" s="213">
        <v>-5897</v>
      </c>
      <c r="P1234" s="43">
        <f>N1234+O1234</f>
        <v>279332</v>
      </c>
    </row>
    <row r="1235" spans="2:16" s="10" customFormat="1" ht="40.5" customHeight="1" x14ac:dyDescent="0.25">
      <c r="B1235" s="156" t="s">
        <v>110</v>
      </c>
      <c r="C1235" s="19">
        <v>809</v>
      </c>
      <c r="D1235" s="22" t="s">
        <v>101</v>
      </c>
      <c r="E1235" s="22" t="s">
        <v>101</v>
      </c>
      <c r="F1235" s="93" t="s">
        <v>1105</v>
      </c>
      <c r="G1235" s="60">
        <v>800</v>
      </c>
      <c r="H1235" s="43">
        <v>2037</v>
      </c>
      <c r="I1235" s="213"/>
      <c r="J1235" s="43">
        <f>H1235+I1235</f>
        <v>2037</v>
      </c>
      <c r="K1235" s="43">
        <v>2037</v>
      </c>
      <c r="L1235" s="213"/>
      <c r="M1235" s="43">
        <f>K1235+L1235</f>
        <v>2037</v>
      </c>
      <c r="N1235" s="43">
        <v>2037</v>
      </c>
      <c r="O1235" s="213"/>
      <c r="P1235" s="43">
        <f>N1235+O1235</f>
        <v>2037</v>
      </c>
    </row>
    <row r="1236" spans="2:16" s="10" customFormat="1" ht="30" hidden="1" x14ac:dyDescent="0.25">
      <c r="B1236" s="159" t="s">
        <v>1157</v>
      </c>
      <c r="C1236" s="19">
        <v>809</v>
      </c>
      <c r="D1236" s="22" t="s">
        <v>101</v>
      </c>
      <c r="E1236" s="22" t="s">
        <v>101</v>
      </c>
      <c r="F1236" s="92" t="s">
        <v>1158</v>
      </c>
      <c r="G1236" s="58"/>
      <c r="H1236" s="9">
        <f t="shared" ref="H1236:P1236" si="634">H1237</f>
        <v>0</v>
      </c>
      <c r="I1236" s="217">
        <f t="shared" si="634"/>
        <v>0</v>
      </c>
      <c r="J1236" s="9">
        <f t="shared" si="634"/>
        <v>0</v>
      </c>
      <c r="K1236" s="9">
        <f t="shared" si="634"/>
        <v>0</v>
      </c>
      <c r="L1236" s="217">
        <f t="shared" si="634"/>
        <v>0</v>
      </c>
      <c r="M1236" s="9">
        <f t="shared" si="634"/>
        <v>0</v>
      </c>
      <c r="N1236" s="9">
        <f t="shared" si="634"/>
        <v>0</v>
      </c>
      <c r="O1236" s="217">
        <f t="shared" si="634"/>
        <v>0</v>
      </c>
      <c r="P1236" s="9">
        <f t="shared" si="634"/>
        <v>0</v>
      </c>
    </row>
    <row r="1237" spans="2:16" s="10" customFormat="1" ht="45" hidden="1" x14ac:dyDescent="0.25">
      <c r="B1237" s="194" t="s">
        <v>1159</v>
      </c>
      <c r="C1237" s="19">
        <v>809</v>
      </c>
      <c r="D1237" s="22" t="s">
        <v>101</v>
      </c>
      <c r="E1237" s="22" t="s">
        <v>101</v>
      </c>
      <c r="F1237" s="93" t="s">
        <v>1160</v>
      </c>
      <c r="G1237" s="25">
        <v>500</v>
      </c>
      <c r="H1237" s="43"/>
      <c r="I1237" s="213"/>
      <c r="J1237" s="43"/>
      <c r="K1237" s="43"/>
      <c r="L1237" s="213"/>
      <c r="M1237" s="43"/>
      <c r="N1237" s="43"/>
      <c r="O1237" s="213"/>
      <c r="P1237" s="43"/>
    </row>
    <row r="1238" spans="2:16" s="10" customFormat="1" ht="62.25" hidden="1" customHeight="1" x14ac:dyDescent="0.25">
      <c r="B1238" s="156" t="s">
        <v>1060</v>
      </c>
      <c r="C1238" s="19">
        <v>809</v>
      </c>
      <c r="D1238" s="22" t="s">
        <v>101</v>
      </c>
      <c r="E1238" s="30">
        <v>9</v>
      </c>
      <c r="F1238" s="89" t="s">
        <v>1061</v>
      </c>
      <c r="G1238" s="60"/>
      <c r="H1238" s="43">
        <f t="shared" ref="H1238:P1238" si="635">H1239</f>
        <v>0</v>
      </c>
      <c r="I1238" s="213">
        <f t="shared" si="635"/>
        <v>0</v>
      </c>
      <c r="J1238" s="43">
        <f t="shared" si="635"/>
        <v>0</v>
      </c>
      <c r="K1238" s="43">
        <f t="shared" si="635"/>
        <v>0</v>
      </c>
      <c r="L1238" s="213">
        <f t="shared" si="635"/>
        <v>0</v>
      </c>
      <c r="M1238" s="43">
        <f t="shared" si="635"/>
        <v>0</v>
      </c>
      <c r="N1238" s="43">
        <f t="shared" si="635"/>
        <v>0</v>
      </c>
      <c r="O1238" s="213">
        <f t="shared" si="635"/>
        <v>0</v>
      </c>
      <c r="P1238" s="43">
        <f t="shared" si="635"/>
        <v>0</v>
      </c>
    </row>
    <row r="1239" spans="2:16" s="10" customFormat="1" ht="160.5" hidden="1" customHeight="1" x14ac:dyDescent="0.25">
      <c r="B1239" s="156" t="s">
        <v>1111</v>
      </c>
      <c r="C1239" s="19">
        <v>809</v>
      </c>
      <c r="D1239" s="22" t="s">
        <v>101</v>
      </c>
      <c r="E1239" s="30">
        <v>9</v>
      </c>
      <c r="F1239" s="89" t="s">
        <v>1063</v>
      </c>
      <c r="G1239" s="61" t="s">
        <v>150</v>
      </c>
      <c r="H1239" s="43"/>
      <c r="I1239" s="213"/>
      <c r="J1239" s="43"/>
      <c r="K1239" s="43"/>
      <c r="L1239" s="213"/>
      <c r="M1239" s="43"/>
      <c r="N1239" s="43"/>
      <c r="O1239" s="213"/>
      <c r="P1239" s="43"/>
    </row>
    <row r="1240" spans="2:16" customFormat="1" ht="27.75" customHeight="1" x14ac:dyDescent="0.25">
      <c r="B1240" s="156" t="s">
        <v>214</v>
      </c>
      <c r="C1240" s="19">
        <v>809</v>
      </c>
      <c r="D1240" s="22" t="s">
        <v>101</v>
      </c>
      <c r="E1240" s="22" t="s">
        <v>101</v>
      </c>
      <c r="F1240" s="115" t="s">
        <v>960</v>
      </c>
      <c r="G1240" s="60"/>
      <c r="H1240" s="9">
        <f t="shared" ref="H1240:P1240" si="636">H1241+H1245+H1249</f>
        <v>17299</v>
      </c>
      <c r="I1240" s="217">
        <f t="shared" si="636"/>
        <v>0</v>
      </c>
      <c r="J1240" s="9">
        <f t="shared" si="636"/>
        <v>17299</v>
      </c>
      <c r="K1240" s="9">
        <f t="shared" si="636"/>
        <v>17345</v>
      </c>
      <c r="L1240" s="217">
        <f t="shared" si="636"/>
        <v>0</v>
      </c>
      <c r="M1240" s="9">
        <f t="shared" si="636"/>
        <v>17345</v>
      </c>
      <c r="N1240" s="9">
        <f t="shared" si="636"/>
        <v>17385</v>
      </c>
      <c r="O1240" s="217">
        <f t="shared" si="636"/>
        <v>0</v>
      </c>
      <c r="P1240" s="9">
        <f t="shared" si="636"/>
        <v>17385</v>
      </c>
    </row>
    <row r="1241" spans="2:16" customFormat="1" ht="16.5" customHeight="1" x14ac:dyDescent="0.25">
      <c r="B1241" s="156" t="s">
        <v>1161</v>
      </c>
      <c r="C1241" s="19">
        <v>809</v>
      </c>
      <c r="D1241" s="22" t="s">
        <v>101</v>
      </c>
      <c r="E1241" s="22" t="s">
        <v>101</v>
      </c>
      <c r="F1241" s="115" t="s">
        <v>1162</v>
      </c>
      <c r="G1241" s="60"/>
      <c r="H1241" s="9">
        <f t="shared" ref="H1241:P1241" si="637">H1242+H1243</f>
        <v>200</v>
      </c>
      <c r="I1241" s="217">
        <f t="shared" si="637"/>
        <v>0</v>
      </c>
      <c r="J1241" s="9">
        <f t="shared" si="637"/>
        <v>200</v>
      </c>
      <c r="K1241" s="9">
        <f t="shared" si="637"/>
        <v>200</v>
      </c>
      <c r="L1241" s="217">
        <f t="shared" si="637"/>
        <v>0</v>
      </c>
      <c r="M1241" s="9">
        <f t="shared" si="637"/>
        <v>200</v>
      </c>
      <c r="N1241" s="9">
        <f t="shared" si="637"/>
        <v>200</v>
      </c>
      <c r="O1241" s="217">
        <f t="shared" si="637"/>
        <v>0</v>
      </c>
      <c r="P1241" s="9">
        <f t="shared" si="637"/>
        <v>200</v>
      </c>
    </row>
    <row r="1242" spans="2:16" customFormat="1" ht="26.25" customHeight="1" x14ac:dyDescent="0.25">
      <c r="B1242" s="156" t="s">
        <v>1163</v>
      </c>
      <c r="C1242" s="19">
        <v>809</v>
      </c>
      <c r="D1242" s="22" t="s">
        <v>101</v>
      </c>
      <c r="E1242" s="22" t="s">
        <v>101</v>
      </c>
      <c r="F1242" s="115" t="s">
        <v>1164</v>
      </c>
      <c r="G1242" s="60">
        <v>800</v>
      </c>
      <c r="H1242" s="43">
        <v>200</v>
      </c>
      <c r="I1242" s="213"/>
      <c r="J1242" s="43">
        <f>H1242+I1242</f>
        <v>200</v>
      </c>
      <c r="K1242" s="43">
        <v>200</v>
      </c>
      <c r="L1242" s="213"/>
      <c r="M1242" s="43">
        <f>K1242+L1242</f>
        <v>200</v>
      </c>
      <c r="N1242" s="43">
        <v>200</v>
      </c>
      <c r="O1242" s="213"/>
      <c r="P1242" s="43">
        <f>N1242+O1242</f>
        <v>200</v>
      </c>
    </row>
    <row r="1243" spans="2:16" customFormat="1" ht="41.25" hidden="1" customHeight="1" x14ac:dyDescent="0.25">
      <c r="B1243" s="156" t="s">
        <v>1165</v>
      </c>
      <c r="C1243" s="19">
        <v>809</v>
      </c>
      <c r="D1243" s="22" t="s">
        <v>101</v>
      </c>
      <c r="E1243" s="22" t="s">
        <v>101</v>
      </c>
      <c r="F1243" s="115" t="s">
        <v>1166</v>
      </c>
      <c r="G1243" s="61" t="s">
        <v>71</v>
      </c>
      <c r="H1243" s="43"/>
      <c r="I1243" s="213"/>
      <c r="J1243" s="43"/>
      <c r="K1243" s="43"/>
      <c r="L1243" s="213"/>
      <c r="M1243" s="43"/>
      <c r="N1243" s="43"/>
      <c r="O1243" s="213"/>
      <c r="P1243" s="43"/>
    </row>
    <row r="1244" spans="2:16" customFormat="1" ht="41.25" hidden="1" customHeight="1" x14ac:dyDescent="0.25">
      <c r="B1244" s="156" t="s">
        <v>2299</v>
      </c>
      <c r="C1244" s="19">
        <v>809</v>
      </c>
      <c r="D1244" s="22" t="s">
        <v>101</v>
      </c>
      <c r="E1244" s="22" t="s">
        <v>101</v>
      </c>
      <c r="F1244" s="115" t="s">
        <v>1166</v>
      </c>
      <c r="G1244" s="61" t="s">
        <v>71</v>
      </c>
      <c r="H1244" s="43"/>
      <c r="I1244" s="213"/>
      <c r="J1244" s="43"/>
      <c r="K1244" s="43"/>
      <c r="L1244" s="213"/>
      <c r="M1244" s="43"/>
      <c r="N1244" s="43"/>
      <c r="O1244" s="213"/>
      <c r="P1244" s="43"/>
    </row>
    <row r="1245" spans="2:16" customFormat="1" ht="15.75" x14ac:dyDescent="0.25">
      <c r="B1245" s="194" t="s">
        <v>1167</v>
      </c>
      <c r="C1245" s="19">
        <v>809</v>
      </c>
      <c r="D1245" s="22" t="s">
        <v>101</v>
      </c>
      <c r="E1245" s="22" t="s">
        <v>101</v>
      </c>
      <c r="F1245" s="115" t="s">
        <v>1168</v>
      </c>
      <c r="G1245" s="60" t="s">
        <v>972</v>
      </c>
      <c r="H1245" s="9">
        <f t="shared" ref="H1245:P1245" si="638">H1246+H1247+H1248</f>
        <v>16079</v>
      </c>
      <c r="I1245" s="217">
        <f t="shared" si="638"/>
        <v>0</v>
      </c>
      <c r="J1245" s="9">
        <f t="shared" si="638"/>
        <v>16079</v>
      </c>
      <c r="K1245" s="9">
        <f t="shared" si="638"/>
        <v>16079</v>
      </c>
      <c r="L1245" s="217">
        <f t="shared" si="638"/>
        <v>0</v>
      </c>
      <c r="M1245" s="9">
        <f t="shared" si="638"/>
        <v>16079</v>
      </c>
      <c r="N1245" s="9">
        <f t="shared" si="638"/>
        <v>16079</v>
      </c>
      <c r="O1245" s="217">
        <f t="shared" si="638"/>
        <v>0</v>
      </c>
      <c r="P1245" s="9">
        <f t="shared" si="638"/>
        <v>16079</v>
      </c>
    </row>
    <row r="1246" spans="2:16" customFormat="1" ht="68.25" hidden="1" customHeight="1" x14ac:dyDescent="0.25">
      <c r="B1246" s="156" t="s">
        <v>1169</v>
      </c>
      <c r="C1246" s="19">
        <v>809</v>
      </c>
      <c r="D1246" s="22" t="s">
        <v>101</v>
      </c>
      <c r="E1246" s="22" t="s">
        <v>101</v>
      </c>
      <c r="F1246" s="115" t="s">
        <v>1170</v>
      </c>
      <c r="G1246" s="60">
        <v>100</v>
      </c>
      <c r="H1246" s="43"/>
      <c r="I1246" s="213"/>
      <c r="J1246" s="43"/>
      <c r="K1246" s="43"/>
      <c r="L1246" s="213"/>
      <c r="M1246" s="43"/>
      <c r="N1246" s="43"/>
      <c r="O1246" s="213"/>
      <c r="P1246" s="43"/>
    </row>
    <row r="1247" spans="2:16" customFormat="1" ht="41.25" customHeight="1" x14ac:dyDescent="0.25">
      <c r="B1247" s="159" t="s">
        <v>1171</v>
      </c>
      <c r="C1247" s="19">
        <v>809</v>
      </c>
      <c r="D1247" s="22" t="s">
        <v>101</v>
      </c>
      <c r="E1247" s="22" t="s">
        <v>101</v>
      </c>
      <c r="F1247" s="115" t="s">
        <v>1170</v>
      </c>
      <c r="G1247" s="58">
        <v>200</v>
      </c>
      <c r="H1247" s="43">
        <v>15979</v>
      </c>
      <c r="I1247" s="213"/>
      <c r="J1247" s="43">
        <f>H1247+I1247</f>
        <v>15979</v>
      </c>
      <c r="K1247" s="43">
        <v>15979</v>
      </c>
      <c r="L1247" s="213"/>
      <c r="M1247" s="43">
        <f>K1247+L1247</f>
        <v>15979</v>
      </c>
      <c r="N1247" s="43">
        <v>15979</v>
      </c>
      <c r="O1247" s="213"/>
      <c r="P1247" s="43">
        <f>N1247+O1247</f>
        <v>15979</v>
      </c>
    </row>
    <row r="1248" spans="2:16" s="10" customFormat="1" ht="15.75" x14ac:dyDescent="0.25">
      <c r="B1248" s="194" t="s">
        <v>500</v>
      </c>
      <c r="C1248" s="19">
        <v>809</v>
      </c>
      <c r="D1248" s="22" t="s">
        <v>101</v>
      </c>
      <c r="E1248" s="22" t="s">
        <v>101</v>
      </c>
      <c r="F1248" s="115" t="s">
        <v>1170</v>
      </c>
      <c r="G1248" s="25">
        <v>800</v>
      </c>
      <c r="H1248" s="43">
        <v>100</v>
      </c>
      <c r="I1248" s="213"/>
      <c r="J1248" s="43">
        <f>H1248+I1248</f>
        <v>100</v>
      </c>
      <c r="K1248" s="43">
        <v>100</v>
      </c>
      <c r="L1248" s="213"/>
      <c r="M1248" s="43">
        <f>K1248+L1248</f>
        <v>100</v>
      </c>
      <c r="N1248" s="43">
        <v>100</v>
      </c>
      <c r="O1248" s="213"/>
      <c r="P1248" s="43">
        <f>N1248+O1248</f>
        <v>100</v>
      </c>
    </row>
    <row r="1249" spans="2:16" s="10" customFormat="1" ht="92.25" customHeight="1" x14ac:dyDescent="0.25">
      <c r="B1249" s="156" t="s">
        <v>1172</v>
      </c>
      <c r="C1249" s="19">
        <v>809</v>
      </c>
      <c r="D1249" s="22" t="s">
        <v>101</v>
      </c>
      <c r="E1249" s="22" t="s">
        <v>101</v>
      </c>
      <c r="F1249" s="93" t="s">
        <v>1173</v>
      </c>
      <c r="G1249" s="60"/>
      <c r="H1249" s="9">
        <f t="shared" ref="H1249:P1249" si="639">H1250+H1251+H1252</f>
        <v>1020</v>
      </c>
      <c r="I1249" s="217">
        <f t="shared" si="639"/>
        <v>0</v>
      </c>
      <c r="J1249" s="9">
        <f t="shared" si="639"/>
        <v>1020</v>
      </c>
      <c r="K1249" s="9">
        <f t="shared" si="639"/>
        <v>1066</v>
      </c>
      <c r="L1249" s="217">
        <f t="shared" si="639"/>
        <v>0</v>
      </c>
      <c r="M1249" s="9">
        <f t="shared" si="639"/>
        <v>1066</v>
      </c>
      <c r="N1249" s="9">
        <f t="shared" si="639"/>
        <v>1106</v>
      </c>
      <c r="O1249" s="217">
        <f t="shared" si="639"/>
        <v>0</v>
      </c>
      <c r="P1249" s="9">
        <f t="shared" si="639"/>
        <v>1106</v>
      </c>
    </row>
    <row r="1250" spans="2:16" s="10" customFormat="1" ht="147.75" customHeight="1" x14ac:dyDescent="0.25">
      <c r="B1250" s="156" t="s">
        <v>1174</v>
      </c>
      <c r="C1250" s="19">
        <v>809</v>
      </c>
      <c r="D1250" s="22" t="s">
        <v>101</v>
      </c>
      <c r="E1250" s="22" t="s">
        <v>101</v>
      </c>
      <c r="F1250" s="93" t="s">
        <v>1175</v>
      </c>
      <c r="G1250" s="58">
        <v>100</v>
      </c>
      <c r="H1250" s="43">
        <v>1020</v>
      </c>
      <c r="I1250" s="213">
        <v>-175</v>
      </c>
      <c r="J1250" s="43">
        <f>H1250+I1250</f>
        <v>845</v>
      </c>
      <c r="K1250" s="43">
        <v>1066</v>
      </c>
      <c r="L1250" s="213">
        <v>-221</v>
      </c>
      <c r="M1250" s="43">
        <f>K1250+L1250</f>
        <v>845</v>
      </c>
      <c r="N1250" s="43">
        <v>1106</v>
      </c>
      <c r="O1250" s="213">
        <v>-261</v>
      </c>
      <c r="P1250" s="43">
        <f>N1250+O1250</f>
        <v>845</v>
      </c>
    </row>
    <row r="1251" spans="2:16" s="10" customFormat="1" ht="119.25" customHeight="1" x14ac:dyDescent="0.25">
      <c r="B1251" s="156" t="s">
        <v>1176</v>
      </c>
      <c r="C1251" s="19">
        <v>809</v>
      </c>
      <c r="D1251" s="22" t="s">
        <v>101</v>
      </c>
      <c r="E1251" s="22" t="s">
        <v>101</v>
      </c>
      <c r="F1251" s="93" t="s">
        <v>1175</v>
      </c>
      <c r="G1251" s="58">
        <v>200</v>
      </c>
      <c r="H1251" s="43"/>
      <c r="I1251" s="213">
        <v>171</v>
      </c>
      <c r="J1251" s="43">
        <f>H1251+I1251</f>
        <v>171</v>
      </c>
      <c r="K1251" s="43"/>
      <c r="L1251" s="213">
        <v>217</v>
      </c>
      <c r="M1251" s="43">
        <f>K1251+L1251</f>
        <v>217</v>
      </c>
      <c r="N1251" s="43"/>
      <c r="O1251" s="213">
        <v>257</v>
      </c>
      <c r="P1251" s="43">
        <f>N1251+O1251</f>
        <v>257</v>
      </c>
    </row>
    <row r="1252" spans="2:16" s="10" customFormat="1" ht="108" customHeight="1" x14ac:dyDescent="0.25">
      <c r="B1252" s="156" t="s">
        <v>1177</v>
      </c>
      <c r="C1252" s="19">
        <v>809</v>
      </c>
      <c r="D1252" s="22" t="s">
        <v>101</v>
      </c>
      <c r="E1252" s="22" t="s">
        <v>101</v>
      </c>
      <c r="F1252" s="93" t="s">
        <v>1175</v>
      </c>
      <c r="G1252" s="58">
        <v>800</v>
      </c>
      <c r="H1252" s="43"/>
      <c r="I1252" s="213">
        <v>4</v>
      </c>
      <c r="J1252" s="43">
        <f>H1252+I1252</f>
        <v>4</v>
      </c>
      <c r="K1252" s="43"/>
      <c r="L1252" s="213">
        <v>4</v>
      </c>
      <c r="M1252" s="43">
        <f>K1252+L1252</f>
        <v>4</v>
      </c>
      <c r="N1252" s="43"/>
      <c r="O1252" s="213">
        <v>4</v>
      </c>
      <c r="P1252" s="43">
        <f>N1252+O1252</f>
        <v>4</v>
      </c>
    </row>
    <row r="1253" spans="2:16" s="10" customFormat="1" ht="17.25" customHeight="1" x14ac:dyDescent="0.25">
      <c r="B1253" s="158" t="s">
        <v>208</v>
      </c>
      <c r="C1253" s="19">
        <v>809</v>
      </c>
      <c r="D1253" s="19">
        <v>10</v>
      </c>
      <c r="E1253" s="19"/>
      <c r="F1253" s="112"/>
      <c r="G1253" s="35"/>
      <c r="H1253" s="44">
        <f t="shared" ref="H1253:P1253" si="640">H1254</f>
        <v>5707953</v>
      </c>
      <c r="I1253" s="216">
        <f t="shared" si="640"/>
        <v>0</v>
      </c>
      <c r="J1253" s="44">
        <f t="shared" si="640"/>
        <v>5707953</v>
      </c>
      <c r="K1253" s="44">
        <f t="shared" si="640"/>
        <v>5935847</v>
      </c>
      <c r="L1253" s="216">
        <f t="shared" si="640"/>
        <v>0</v>
      </c>
      <c r="M1253" s="44">
        <f t="shared" si="640"/>
        <v>5935847</v>
      </c>
      <c r="N1253" s="44">
        <f t="shared" si="640"/>
        <v>6174448</v>
      </c>
      <c r="O1253" s="216">
        <f t="shared" si="640"/>
        <v>0</v>
      </c>
      <c r="P1253" s="44">
        <f t="shared" si="640"/>
        <v>6174448</v>
      </c>
    </row>
    <row r="1254" spans="2:16" s="10" customFormat="1" ht="19.5" customHeight="1" x14ac:dyDescent="0.25">
      <c r="B1254" s="158" t="s">
        <v>209</v>
      </c>
      <c r="C1254" s="19">
        <v>809</v>
      </c>
      <c r="D1254" s="19">
        <v>10</v>
      </c>
      <c r="E1254" s="18">
        <v>3</v>
      </c>
      <c r="F1254" s="112"/>
      <c r="G1254" s="35"/>
      <c r="H1254" s="44">
        <f t="shared" ref="H1254:P1254" si="641">H1261+H1255</f>
        <v>5707953</v>
      </c>
      <c r="I1254" s="216">
        <f t="shared" si="641"/>
        <v>0</v>
      </c>
      <c r="J1254" s="44">
        <f t="shared" si="641"/>
        <v>5707953</v>
      </c>
      <c r="K1254" s="44">
        <f t="shared" si="641"/>
        <v>5935847</v>
      </c>
      <c r="L1254" s="216">
        <f t="shared" si="641"/>
        <v>0</v>
      </c>
      <c r="M1254" s="44">
        <f t="shared" si="641"/>
        <v>5935847</v>
      </c>
      <c r="N1254" s="44">
        <f t="shared" si="641"/>
        <v>6174448</v>
      </c>
      <c r="O1254" s="216">
        <f t="shared" si="641"/>
        <v>0</v>
      </c>
      <c r="P1254" s="44">
        <f t="shared" si="641"/>
        <v>6174448</v>
      </c>
    </row>
    <row r="1255" spans="2:16" s="10" customFormat="1" ht="47.25" customHeight="1" x14ac:dyDescent="0.25">
      <c r="B1255" s="156" t="s">
        <v>1178</v>
      </c>
      <c r="C1255" s="19">
        <v>809</v>
      </c>
      <c r="D1255" s="22" t="s">
        <v>130</v>
      </c>
      <c r="E1255" s="31" t="s">
        <v>27</v>
      </c>
      <c r="F1255" s="93" t="s">
        <v>27</v>
      </c>
      <c r="G1255" s="58"/>
      <c r="H1255" s="43">
        <f t="shared" ref="H1255:P1255" si="642">H1258+H1256</f>
        <v>5706537</v>
      </c>
      <c r="I1255" s="213">
        <f t="shared" si="642"/>
        <v>0</v>
      </c>
      <c r="J1255" s="43">
        <f t="shared" si="642"/>
        <v>5706537</v>
      </c>
      <c r="K1255" s="43">
        <f t="shared" si="642"/>
        <v>5934372</v>
      </c>
      <c r="L1255" s="213">
        <f t="shared" si="642"/>
        <v>0</v>
      </c>
      <c r="M1255" s="43">
        <f t="shared" si="642"/>
        <v>5934372</v>
      </c>
      <c r="N1255" s="43">
        <f t="shared" si="642"/>
        <v>6172912</v>
      </c>
      <c r="O1255" s="213">
        <f t="shared" si="642"/>
        <v>0</v>
      </c>
      <c r="P1255" s="43">
        <f t="shared" si="642"/>
        <v>6172912</v>
      </c>
    </row>
    <row r="1256" spans="2:16" s="10" customFormat="1" ht="70.5" customHeight="1" x14ac:dyDescent="0.25">
      <c r="B1256" s="156" t="s">
        <v>1114</v>
      </c>
      <c r="C1256" s="19">
        <v>809</v>
      </c>
      <c r="D1256" s="22" t="s">
        <v>130</v>
      </c>
      <c r="E1256" s="31" t="s">
        <v>27</v>
      </c>
      <c r="F1256" s="93" t="s">
        <v>1113</v>
      </c>
      <c r="G1256" s="58"/>
      <c r="H1256" s="43">
        <f t="shared" ref="H1256:P1256" si="643">H1257</f>
        <v>19855</v>
      </c>
      <c r="I1256" s="213">
        <f t="shared" si="643"/>
        <v>0</v>
      </c>
      <c r="J1256" s="43">
        <f t="shared" si="643"/>
        <v>19855</v>
      </c>
      <c r="K1256" s="43">
        <f t="shared" si="643"/>
        <v>19855</v>
      </c>
      <c r="L1256" s="213">
        <f t="shared" si="643"/>
        <v>0</v>
      </c>
      <c r="M1256" s="43">
        <f t="shared" si="643"/>
        <v>19855</v>
      </c>
      <c r="N1256" s="43">
        <f t="shared" si="643"/>
        <v>19855</v>
      </c>
      <c r="O1256" s="213">
        <f t="shared" si="643"/>
        <v>0</v>
      </c>
      <c r="P1256" s="43">
        <f t="shared" si="643"/>
        <v>19855</v>
      </c>
    </row>
    <row r="1257" spans="2:16" s="10" customFormat="1" ht="81" customHeight="1" x14ac:dyDescent="0.25">
      <c r="B1257" s="156" t="s">
        <v>1054</v>
      </c>
      <c r="C1257" s="19">
        <v>809</v>
      </c>
      <c r="D1257" s="22" t="s">
        <v>130</v>
      </c>
      <c r="E1257" s="31" t="s">
        <v>27</v>
      </c>
      <c r="F1257" s="93" t="s">
        <v>1055</v>
      </c>
      <c r="G1257" s="58">
        <v>300</v>
      </c>
      <c r="H1257" s="43">
        <v>19855</v>
      </c>
      <c r="I1257" s="213"/>
      <c r="J1257" s="43">
        <f>H1257+I1257</f>
        <v>19855</v>
      </c>
      <c r="K1257" s="43">
        <v>19855</v>
      </c>
      <c r="L1257" s="213"/>
      <c r="M1257" s="43">
        <f>K1257+L1257</f>
        <v>19855</v>
      </c>
      <c r="N1257" s="43">
        <v>19855</v>
      </c>
      <c r="O1257" s="213"/>
      <c r="P1257" s="43">
        <f>N1257+O1257</f>
        <v>19855</v>
      </c>
    </row>
    <row r="1258" spans="2:16" s="10" customFormat="1" ht="30" x14ac:dyDescent="0.25">
      <c r="B1258" s="156" t="s">
        <v>1056</v>
      </c>
      <c r="C1258" s="19">
        <v>809</v>
      </c>
      <c r="D1258" s="22" t="s">
        <v>130</v>
      </c>
      <c r="E1258" s="31" t="s">
        <v>27</v>
      </c>
      <c r="F1258" s="93" t="s">
        <v>1057</v>
      </c>
      <c r="G1258" s="58"/>
      <c r="H1258" s="43">
        <f t="shared" ref="H1258:J1259" si="644">H1259</f>
        <v>5686682</v>
      </c>
      <c r="I1258" s="213">
        <f t="shared" si="644"/>
        <v>0</v>
      </c>
      <c r="J1258" s="43">
        <f t="shared" si="644"/>
        <v>5686682</v>
      </c>
      <c r="K1258" s="43">
        <f t="shared" ref="K1258:N1259" si="645">K1259</f>
        <v>5914517</v>
      </c>
      <c r="L1258" s="213">
        <f>L1259</f>
        <v>0</v>
      </c>
      <c r="M1258" s="43">
        <f>M1259</f>
        <v>5914517</v>
      </c>
      <c r="N1258" s="43">
        <f t="shared" si="645"/>
        <v>6153057</v>
      </c>
      <c r="O1258" s="213">
        <f>O1259</f>
        <v>0</v>
      </c>
      <c r="P1258" s="43">
        <f>P1259</f>
        <v>6153057</v>
      </c>
    </row>
    <row r="1259" spans="2:16" s="10" customFormat="1" ht="28.5" customHeight="1" x14ac:dyDescent="0.25">
      <c r="B1259" s="156" t="s">
        <v>1157</v>
      </c>
      <c r="C1259" s="19">
        <v>809</v>
      </c>
      <c r="D1259" s="22" t="s">
        <v>130</v>
      </c>
      <c r="E1259" s="31" t="s">
        <v>27</v>
      </c>
      <c r="F1259" s="92" t="s">
        <v>2337</v>
      </c>
      <c r="G1259" s="58"/>
      <c r="H1259" s="43">
        <f t="shared" si="644"/>
        <v>5686682</v>
      </c>
      <c r="I1259" s="213">
        <f t="shared" si="644"/>
        <v>0</v>
      </c>
      <c r="J1259" s="43">
        <f t="shared" si="644"/>
        <v>5686682</v>
      </c>
      <c r="K1259" s="43">
        <f t="shared" si="645"/>
        <v>5914517</v>
      </c>
      <c r="L1259" s="213">
        <f>L1260</f>
        <v>0</v>
      </c>
      <c r="M1259" s="43">
        <f>M1260</f>
        <v>5914517</v>
      </c>
      <c r="N1259" s="43">
        <f t="shared" si="645"/>
        <v>6153057</v>
      </c>
      <c r="O1259" s="213">
        <f>O1260</f>
        <v>0</v>
      </c>
      <c r="P1259" s="43">
        <f>P1260</f>
        <v>6153057</v>
      </c>
    </row>
    <row r="1260" spans="2:16" s="10" customFormat="1" ht="53.25" customHeight="1" x14ac:dyDescent="0.25">
      <c r="B1260" s="156" t="s">
        <v>1179</v>
      </c>
      <c r="C1260" s="19">
        <v>809</v>
      </c>
      <c r="D1260" s="22" t="s">
        <v>130</v>
      </c>
      <c r="E1260" s="31" t="s">
        <v>27</v>
      </c>
      <c r="F1260" s="93" t="s">
        <v>1160</v>
      </c>
      <c r="G1260" s="58">
        <v>300</v>
      </c>
      <c r="H1260" s="43">
        <v>5686682</v>
      </c>
      <c r="I1260" s="213"/>
      <c r="J1260" s="43">
        <f>H1260+I1260</f>
        <v>5686682</v>
      </c>
      <c r="K1260" s="43">
        <v>5914517</v>
      </c>
      <c r="L1260" s="213"/>
      <c r="M1260" s="43">
        <f>K1260+L1260</f>
        <v>5914517</v>
      </c>
      <c r="N1260" s="43">
        <v>6153057</v>
      </c>
      <c r="O1260" s="213"/>
      <c r="P1260" s="43">
        <f>N1260+O1260</f>
        <v>6153057</v>
      </c>
    </row>
    <row r="1261" spans="2:16" s="10" customFormat="1" ht="43.5" customHeight="1" x14ac:dyDescent="0.25">
      <c r="B1261" s="203" t="s">
        <v>798</v>
      </c>
      <c r="C1261" s="19">
        <v>809</v>
      </c>
      <c r="D1261" s="22" t="s">
        <v>130</v>
      </c>
      <c r="E1261" s="31" t="s">
        <v>27</v>
      </c>
      <c r="F1261" s="87" t="s">
        <v>51</v>
      </c>
      <c r="G1261" s="58"/>
      <c r="H1261" s="43">
        <f>H1262</f>
        <v>1416</v>
      </c>
      <c r="I1261" s="213">
        <f t="shared" ref="I1261:J1263" si="646">I1262</f>
        <v>0</v>
      </c>
      <c r="J1261" s="43">
        <f t="shared" si="646"/>
        <v>1416</v>
      </c>
      <c r="K1261" s="43">
        <f t="shared" ref="K1261:N1263" si="647">K1262</f>
        <v>1475</v>
      </c>
      <c r="L1261" s="213">
        <f t="shared" ref="L1261:M1263" si="648">L1262</f>
        <v>0</v>
      </c>
      <c r="M1261" s="43">
        <f t="shared" si="648"/>
        <v>1475</v>
      </c>
      <c r="N1261" s="43">
        <f t="shared" si="647"/>
        <v>1536</v>
      </c>
      <c r="O1261" s="213">
        <f t="shared" ref="O1261:P1263" si="649">O1262</f>
        <v>0</v>
      </c>
      <c r="P1261" s="43">
        <f t="shared" si="649"/>
        <v>1536</v>
      </c>
    </row>
    <row r="1262" spans="2:16" s="10" customFormat="1" ht="36" customHeight="1" x14ac:dyDescent="0.25">
      <c r="B1262" s="203" t="s">
        <v>1180</v>
      </c>
      <c r="C1262" s="19">
        <v>809</v>
      </c>
      <c r="D1262" s="22" t="s">
        <v>130</v>
      </c>
      <c r="E1262" s="31" t="s">
        <v>27</v>
      </c>
      <c r="F1262" s="87" t="s">
        <v>356</v>
      </c>
      <c r="G1262" s="58"/>
      <c r="H1262" s="43">
        <f>H1263</f>
        <v>1416</v>
      </c>
      <c r="I1262" s="213">
        <f t="shared" si="646"/>
        <v>0</v>
      </c>
      <c r="J1262" s="43">
        <f t="shared" si="646"/>
        <v>1416</v>
      </c>
      <c r="K1262" s="43">
        <f t="shared" si="647"/>
        <v>1475</v>
      </c>
      <c r="L1262" s="213">
        <f t="shared" si="648"/>
        <v>0</v>
      </c>
      <c r="M1262" s="43">
        <f t="shared" si="648"/>
        <v>1475</v>
      </c>
      <c r="N1262" s="43">
        <f t="shared" si="647"/>
        <v>1536</v>
      </c>
      <c r="O1262" s="213">
        <f t="shared" si="649"/>
        <v>0</v>
      </c>
      <c r="P1262" s="43">
        <f t="shared" si="649"/>
        <v>1536</v>
      </c>
    </row>
    <row r="1263" spans="2:16" s="10" customFormat="1" ht="36" customHeight="1" x14ac:dyDescent="0.25">
      <c r="B1263" s="203" t="s">
        <v>934</v>
      </c>
      <c r="C1263" s="19">
        <v>809</v>
      </c>
      <c r="D1263" s="22" t="s">
        <v>130</v>
      </c>
      <c r="E1263" s="31" t="s">
        <v>27</v>
      </c>
      <c r="F1263" s="93" t="s">
        <v>935</v>
      </c>
      <c r="G1263" s="58"/>
      <c r="H1263" s="43">
        <f>H1264</f>
        <v>1416</v>
      </c>
      <c r="I1263" s="213">
        <f t="shared" si="646"/>
        <v>0</v>
      </c>
      <c r="J1263" s="43">
        <f t="shared" si="646"/>
        <v>1416</v>
      </c>
      <c r="K1263" s="43">
        <f t="shared" si="647"/>
        <v>1475</v>
      </c>
      <c r="L1263" s="213">
        <f t="shared" si="648"/>
        <v>0</v>
      </c>
      <c r="M1263" s="43">
        <f t="shared" si="648"/>
        <v>1475</v>
      </c>
      <c r="N1263" s="43">
        <f t="shared" si="647"/>
        <v>1536</v>
      </c>
      <c r="O1263" s="213">
        <f t="shared" si="649"/>
        <v>0</v>
      </c>
      <c r="P1263" s="43">
        <f t="shared" si="649"/>
        <v>1536</v>
      </c>
    </row>
    <row r="1264" spans="2:16" s="10" customFormat="1" ht="46.5" customHeight="1" thickBot="1" x14ac:dyDescent="0.3">
      <c r="B1264" s="203" t="s">
        <v>936</v>
      </c>
      <c r="C1264" s="19">
        <v>809</v>
      </c>
      <c r="D1264" s="22" t="s">
        <v>130</v>
      </c>
      <c r="E1264" s="31" t="s">
        <v>27</v>
      </c>
      <c r="F1264" s="93" t="s">
        <v>937</v>
      </c>
      <c r="G1264" s="58">
        <v>300</v>
      </c>
      <c r="H1264" s="43">
        <v>1416</v>
      </c>
      <c r="I1264" s="213"/>
      <c r="J1264" s="43">
        <f>H1264+I1264</f>
        <v>1416</v>
      </c>
      <c r="K1264" s="43">
        <v>1475</v>
      </c>
      <c r="L1264" s="213"/>
      <c r="M1264" s="43">
        <f>K1264+L1264</f>
        <v>1475</v>
      </c>
      <c r="N1264" s="43">
        <v>1536</v>
      </c>
      <c r="O1264" s="213"/>
      <c r="P1264" s="43">
        <f>N1264+O1264</f>
        <v>1536</v>
      </c>
    </row>
    <row r="1265" spans="2:16" customFormat="1" ht="33" customHeight="1" thickBot="1" x14ac:dyDescent="0.3">
      <c r="B1265" s="165" t="s">
        <v>1181</v>
      </c>
      <c r="C1265" s="133" t="s">
        <v>1182</v>
      </c>
      <c r="D1265" s="27"/>
      <c r="E1265" s="27"/>
      <c r="F1265" s="27"/>
      <c r="G1265" s="27"/>
      <c r="H1265" s="6">
        <f t="shared" ref="H1265:P1265" si="650">H1266+H1276+H1283+H1445</f>
        <v>13616825</v>
      </c>
      <c r="I1265" s="215">
        <f t="shared" si="650"/>
        <v>65240</v>
      </c>
      <c r="J1265" s="6">
        <f t="shared" si="650"/>
        <v>13682065</v>
      </c>
      <c r="K1265" s="6">
        <f t="shared" si="650"/>
        <v>14448503</v>
      </c>
      <c r="L1265" s="215">
        <f t="shared" si="650"/>
        <v>-204928</v>
      </c>
      <c r="M1265" s="6">
        <f t="shared" si="650"/>
        <v>14243575</v>
      </c>
      <c r="N1265" s="6">
        <f t="shared" si="650"/>
        <v>15141009</v>
      </c>
      <c r="O1265" s="215">
        <f t="shared" si="650"/>
        <v>-264291</v>
      </c>
      <c r="P1265" s="6">
        <f t="shared" si="650"/>
        <v>14876718</v>
      </c>
    </row>
    <row r="1266" spans="2:16" customFormat="1" ht="15.75" x14ac:dyDescent="0.25">
      <c r="B1266" s="160" t="s">
        <v>9</v>
      </c>
      <c r="C1266" s="19">
        <v>810</v>
      </c>
      <c r="D1266" s="47" t="s">
        <v>14</v>
      </c>
      <c r="E1266" s="46"/>
      <c r="F1266" s="49"/>
      <c r="G1266" s="46"/>
      <c r="H1266" s="44">
        <f>H1267</f>
        <v>40158</v>
      </c>
      <c r="I1266" s="216">
        <f t="shared" ref="I1266:J1268" si="651">I1267</f>
        <v>0</v>
      </c>
      <c r="J1266" s="44">
        <f t="shared" si="651"/>
        <v>40158</v>
      </c>
      <c r="K1266" s="44">
        <f t="shared" ref="K1266:N1268" si="652">K1267</f>
        <v>41322</v>
      </c>
      <c r="L1266" s="216">
        <f t="shared" ref="L1266:M1268" si="653">L1267</f>
        <v>-1061</v>
      </c>
      <c r="M1266" s="44">
        <f t="shared" si="653"/>
        <v>40261</v>
      </c>
      <c r="N1266" s="44">
        <f t="shared" si="652"/>
        <v>41581</v>
      </c>
      <c r="O1266" s="216">
        <f t="shared" ref="O1266:P1268" si="654">O1267</f>
        <v>-1079</v>
      </c>
      <c r="P1266" s="44">
        <f t="shared" si="654"/>
        <v>40502</v>
      </c>
    </row>
    <row r="1267" spans="2:16" customFormat="1" ht="57.75" x14ac:dyDescent="0.25">
      <c r="B1267" s="160" t="s">
        <v>62</v>
      </c>
      <c r="C1267" s="19">
        <v>810</v>
      </c>
      <c r="D1267" s="47" t="s">
        <v>14</v>
      </c>
      <c r="E1267" s="47" t="s">
        <v>63</v>
      </c>
      <c r="F1267" s="49"/>
      <c r="G1267" s="46"/>
      <c r="H1267" s="44">
        <f>H1268</f>
        <v>40158</v>
      </c>
      <c r="I1267" s="216">
        <f t="shared" si="651"/>
        <v>0</v>
      </c>
      <c r="J1267" s="44">
        <f t="shared" si="651"/>
        <v>40158</v>
      </c>
      <c r="K1267" s="44">
        <f t="shared" si="652"/>
        <v>41322</v>
      </c>
      <c r="L1267" s="216">
        <f t="shared" si="653"/>
        <v>-1061</v>
      </c>
      <c r="M1267" s="44">
        <f t="shared" si="653"/>
        <v>40261</v>
      </c>
      <c r="N1267" s="44">
        <f t="shared" si="652"/>
        <v>41581</v>
      </c>
      <c r="O1267" s="216">
        <f t="shared" si="654"/>
        <v>-1079</v>
      </c>
      <c r="P1267" s="44">
        <f t="shared" si="654"/>
        <v>40502</v>
      </c>
    </row>
    <row r="1268" spans="2:16" customFormat="1" ht="42" customHeight="1" x14ac:dyDescent="0.25">
      <c r="B1268" s="157" t="s">
        <v>1183</v>
      </c>
      <c r="C1268" s="19">
        <v>810</v>
      </c>
      <c r="D1268" s="52" t="s">
        <v>14</v>
      </c>
      <c r="E1268" s="52" t="s">
        <v>63</v>
      </c>
      <c r="F1268" s="99" t="s">
        <v>59</v>
      </c>
      <c r="G1268" s="51"/>
      <c r="H1268" s="43">
        <f>H1269</f>
        <v>40158</v>
      </c>
      <c r="I1268" s="213">
        <f t="shared" si="651"/>
        <v>0</v>
      </c>
      <c r="J1268" s="43">
        <f t="shared" si="651"/>
        <v>40158</v>
      </c>
      <c r="K1268" s="43">
        <f t="shared" si="652"/>
        <v>41322</v>
      </c>
      <c r="L1268" s="213">
        <f t="shared" si="653"/>
        <v>-1061</v>
      </c>
      <c r="M1268" s="43">
        <f t="shared" si="653"/>
        <v>40261</v>
      </c>
      <c r="N1268" s="43">
        <f t="shared" si="652"/>
        <v>41581</v>
      </c>
      <c r="O1268" s="213">
        <f t="shared" si="654"/>
        <v>-1079</v>
      </c>
      <c r="P1268" s="43">
        <f t="shared" si="654"/>
        <v>40502</v>
      </c>
    </row>
    <row r="1269" spans="2:16" s="10" customFormat="1" ht="30" customHeight="1" x14ac:dyDescent="0.25">
      <c r="B1269" s="159" t="s">
        <v>1184</v>
      </c>
      <c r="C1269" s="19">
        <v>810</v>
      </c>
      <c r="D1269" s="52" t="s">
        <v>14</v>
      </c>
      <c r="E1269" s="52" t="s">
        <v>63</v>
      </c>
      <c r="F1269" s="99" t="s">
        <v>1185</v>
      </c>
      <c r="G1269" s="51"/>
      <c r="H1269" s="9">
        <f t="shared" ref="H1269:P1269" si="655">H1270+H1274</f>
        <v>40158</v>
      </c>
      <c r="I1269" s="217">
        <f t="shared" si="655"/>
        <v>0</v>
      </c>
      <c r="J1269" s="9">
        <f t="shared" si="655"/>
        <v>40158</v>
      </c>
      <c r="K1269" s="9">
        <f t="shared" si="655"/>
        <v>41322</v>
      </c>
      <c r="L1269" s="217">
        <f t="shared" si="655"/>
        <v>-1061</v>
      </c>
      <c r="M1269" s="9">
        <f t="shared" si="655"/>
        <v>40261</v>
      </c>
      <c r="N1269" s="9">
        <f t="shared" si="655"/>
        <v>41581</v>
      </c>
      <c r="O1269" s="217">
        <f t="shared" si="655"/>
        <v>-1079</v>
      </c>
      <c r="P1269" s="9">
        <f t="shared" si="655"/>
        <v>40502</v>
      </c>
    </row>
    <row r="1270" spans="2:16" s="10" customFormat="1" ht="43.5" customHeight="1" x14ac:dyDescent="0.25">
      <c r="B1270" s="162" t="s">
        <v>279</v>
      </c>
      <c r="C1270" s="19">
        <v>810</v>
      </c>
      <c r="D1270" s="52" t="s">
        <v>14</v>
      </c>
      <c r="E1270" s="52" t="s">
        <v>63</v>
      </c>
      <c r="F1270" s="99" t="s">
        <v>1186</v>
      </c>
      <c r="G1270" s="51"/>
      <c r="H1270" s="9">
        <f t="shared" ref="H1270:P1270" si="656">H1271+H1272+H1273</f>
        <v>37633</v>
      </c>
      <c r="I1270" s="217">
        <f t="shared" si="656"/>
        <v>0</v>
      </c>
      <c r="J1270" s="9">
        <f t="shared" si="656"/>
        <v>37633</v>
      </c>
      <c r="K1270" s="9">
        <f t="shared" si="656"/>
        <v>38719</v>
      </c>
      <c r="L1270" s="217">
        <f t="shared" si="656"/>
        <v>-983</v>
      </c>
      <c r="M1270" s="9">
        <f t="shared" si="656"/>
        <v>37736</v>
      </c>
      <c r="N1270" s="9">
        <f t="shared" si="656"/>
        <v>38978</v>
      </c>
      <c r="O1270" s="217">
        <f t="shared" si="656"/>
        <v>-1001</v>
      </c>
      <c r="P1270" s="9">
        <f t="shared" si="656"/>
        <v>37977</v>
      </c>
    </row>
    <row r="1271" spans="2:16" customFormat="1" ht="92.25" customHeight="1" x14ac:dyDescent="0.25">
      <c r="B1271" s="157" t="s">
        <v>37</v>
      </c>
      <c r="C1271" s="19">
        <v>810</v>
      </c>
      <c r="D1271" s="52" t="s">
        <v>14</v>
      </c>
      <c r="E1271" s="52" t="s">
        <v>63</v>
      </c>
      <c r="F1271" s="99" t="s">
        <v>1187</v>
      </c>
      <c r="G1271" s="52" t="s">
        <v>18</v>
      </c>
      <c r="H1271" s="43">
        <v>33789</v>
      </c>
      <c r="I1271" s="213"/>
      <c r="J1271" s="43">
        <f>H1271+I1271</f>
        <v>33789</v>
      </c>
      <c r="K1271" s="43">
        <v>34875</v>
      </c>
      <c r="L1271" s="213">
        <v>-1023</v>
      </c>
      <c r="M1271" s="43">
        <f>K1271+L1271</f>
        <v>33852</v>
      </c>
      <c r="N1271" s="43">
        <v>35134</v>
      </c>
      <c r="O1271" s="213">
        <v>-1031</v>
      </c>
      <c r="P1271" s="43">
        <f>N1271+O1271</f>
        <v>34103</v>
      </c>
    </row>
    <row r="1272" spans="2:16" customFormat="1" ht="54" customHeight="1" x14ac:dyDescent="0.25">
      <c r="B1272" s="156" t="s">
        <v>39</v>
      </c>
      <c r="C1272" s="19">
        <v>810</v>
      </c>
      <c r="D1272" s="24" t="s">
        <v>14</v>
      </c>
      <c r="E1272" s="24" t="s">
        <v>63</v>
      </c>
      <c r="F1272" s="99" t="s">
        <v>1187</v>
      </c>
      <c r="G1272" s="21">
        <v>200</v>
      </c>
      <c r="H1272" s="43">
        <v>3574</v>
      </c>
      <c r="I1272" s="213"/>
      <c r="J1272" s="43">
        <f>H1272+I1272</f>
        <v>3574</v>
      </c>
      <c r="K1272" s="43">
        <v>3574</v>
      </c>
      <c r="L1272" s="213"/>
      <c r="M1272" s="43">
        <f>K1272+L1272</f>
        <v>3574</v>
      </c>
      <c r="N1272" s="43">
        <v>3574</v>
      </c>
      <c r="O1272" s="213"/>
      <c r="P1272" s="43">
        <f>N1272+O1272</f>
        <v>3574</v>
      </c>
    </row>
    <row r="1273" spans="2:16" customFormat="1" ht="49.5" customHeight="1" x14ac:dyDescent="0.25">
      <c r="B1273" s="156" t="s">
        <v>40</v>
      </c>
      <c r="C1273" s="19">
        <v>810</v>
      </c>
      <c r="D1273" s="24" t="s">
        <v>14</v>
      </c>
      <c r="E1273" s="24" t="s">
        <v>63</v>
      </c>
      <c r="F1273" s="99" t="s">
        <v>1187</v>
      </c>
      <c r="G1273" s="21">
        <v>800</v>
      </c>
      <c r="H1273" s="43">
        <v>270</v>
      </c>
      <c r="I1273" s="213"/>
      <c r="J1273" s="43">
        <f>H1273+I1273</f>
        <v>270</v>
      </c>
      <c r="K1273" s="43">
        <v>270</v>
      </c>
      <c r="L1273" s="213">
        <v>40</v>
      </c>
      <c r="M1273" s="43">
        <f>K1273+L1273</f>
        <v>310</v>
      </c>
      <c r="N1273" s="43">
        <v>270</v>
      </c>
      <c r="O1273" s="213">
        <v>30</v>
      </c>
      <c r="P1273" s="43">
        <f>N1273+O1273</f>
        <v>300</v>
      </c>
    </row>
    <row r="1274" spans="2:16" customFormat="1" ht="50.25" customHeight="1" x14ac:dyDescent="0.25">
      <c r="B1274" s="156" t="s">
        <v>282</v>
      </c>
      <c r="C1274" s="19">
        <v>810</v>
      </c>
      <c r="D1274" s="24" t="s">
        <v>14</v>
      </c>
      <c r="E1274" s="24" t="s">
        <v>63</v>
      </c>
      <c r="F1274" s="99" t="s">
        <v>1188</v>
      </c>
      <c r="G1274" s="21"/>
      <c r="H1274" s="5">
        <f t="shared" ref="H1274:P1274" si="657">H1275</f>
        <v>2525</v>
      </c>
      <c r="I1274" s="220">
        <f t="shared" si="657"/>
        <v>0</v>
      </c>
      <c r="J1274" s="5">
        <f t="shared" si="657"/>
        <v>2525</v>
      </c>
      <c r="K1274" s="5">
        <f t="shared" si="657"/>
        <v>2603</v>
      </c>
      <c r="L1274" s="220">
        <f t="shared" si="657"/>
        <v>-78</v>
      </c>
      <c r="M1274" s="5">
        <f t="shared" si="657"/>
        <v>2525</v>
      </c>
      <c r="N1274" s="5">
        <f t="shared" si="657"/>
        <v>2603</v>
      </c>
      <c r="O1274" s="220">
        <f t="shared" si="657"/>
        <v>-78</v>
      </c>
      <c r="P1274" s="5">
        <f t="shared" si="657"/>
        <v>2525</v>
      </c>
    </row>
    <row r="1275" spans="2:16" customFormat="1" ht="92.25" customHeight="1" x14ac:dyDescent="0.25">
      <c r="B1275" s="156" t="s">
        <v>223</v>
      </c>
      <c r="C1275" s="19">
        <v>810</v>
      </c>
      <c r="D1275" s="24" t="s">
        <v>14</v>
      </c>
      <c r="E1275" s="24" t="s">
        <v>63</v>
      </c>
      <c r="F1275" s="99" t="s">
        <v>1189</v>
      </c>
      <c r="G1275" s="21">
        <v>100</v>
      </c>
      <c r="H1275" s="43">
        <v>2525</v>
      </c>
      <c r="I1275" s="213"/>
      <c r="J1275" s="43">
        <f>H1275+I1275</f>
        <v>2525</v>
      </c>
      <c r="K1275" s="43">
        <v>2603</v>
      </c>
      <c r="L1275" s="213">
        <v>-78</v>
      </c>
      <c r="M1275" s="43">
        <f>K1275+L1275</f>
        <v>2525</v>
      </c>
      <c r="N1275" s="43">
        <v>2603</v>
      </c>
      <c r="O1275" s="213">
        <v>-78</v>
      </c>
      <c r="P1275" s="43">
        <f>N1275+O1275</f>
        <v>2525</v>
      </c>
    </row>
    <row r="1276" spans="2:16" customFormat="1" ht="15.75" x14ac:dyDescent="0.25">
      <c r="B1276" s="158" t="s">
        <v>154</v>
      </c>
      <c r="C1276" s="19">
        <v>810</v>
      </c>
      <c r="D1276" s="17" t="s">
        <v>63</v>
      </c>
      <c r="E1276" s="16"/>
      <c r="F1276" s="102"/>
      <c r="G1276" s="19"/>
      <c r="H1276" s="8">
        <f>H1277</f>
        <v>4118</v>
      </c>
      <c r="I1276" s="211">
        <f t="shared" ref="I1276:J1279" si="658">I1277</f>
        <v>0</v>
      </c>
      <c r="J1276" s="8">
        <f t="shared" si="658"/>
        <v>4118</v>
      </c>
      <c r="K1276" s="8">
        <f t="shared" ref="K1276:N1279" si="659">K1277</f>
        <v>4390</v>
      </c>
      <c r="L1276" s="211">
        <f t="shared" ref="L1276:M1279" si="660">L1277</f>
        <v>0</v>
      </c>
      <c r="M1276" s="8">
        <f t="shared" si="660"/>
        <v>4390</v>
      </c>
      <c r="N1276" s="8">
        <f t="shared" si="659"/>
        <v>4667</v>
      </c>
      <c r="O1276" s="211">
        <f t="shared" ref="O1276:P1279" si="661">O1277</f>
        <v>0</v>
      </c>
      <c r="P1276" s="8">
        <f t="shared" si="661"/>
        <v>4667</v>
      </c>
    </row>
    <row r="1277" spans="2:16" customFormat="1" ht="15.75" x14ac:dyDescent="0.25">
      <c r="B1277" s="158" t="s">
        <v>694</v>
      </c>
      <c r="C1277" s="19">
        <v>810</v>
      </c>
      <c r="D1277" s="17" t="s">
        <v>63</v>
      </c>
      <c r="E1277" s="17" t="s">
        <v>269</v>
      </c>
      <c r="F1277" s="102"/>
      <c r="G1277" s="19"/>
      <c r="H1277" s="8">
        <f>H1278</f>
        <v>4118</v>
      </c>
      <c r="I1277" s="211">
        <f t="shared" si="658"/>
        <v>0</v>
      </c>
      <c r="J1277" s="8">
        <f t="shared" si="658"/>
        <v>4118</v>
      </c>
      <c r="K1277" s="8">
        <f t="shared" si="659"/>
        <v>4390</v>
      </c>
      <c r="L1277" s="211">
        <f t="shared" si="660"/>
        <v>0</v>
      </c>
      <c r="M1277" s="8">
        <f t="shared" si="660"/>
        <v>4390</v>
      </c>
      <c r="N1277" s="8">
        <f t="shared" si="659"/>
        <v>4667</v>
      </c>
      <c r="O1277" s="211">
        <f t="shared" si="661"/>
        <v>0</v>
      </c>
      <c r="P1277" s="8">
        <f t="shared" si="661"/>
        <v>4667</v>
      </c>
    </row>
    <row r="1278" spans="2:16" ht="53.25" customHeight="1" x14ac:dyDescent="0.25">
      <c r="B1278" s="156" t="s">
        <v>1190</v>
      </c>
      <c r="C1278" s="35">
        <v>810</v>
      </c>
      <c r="D1278" s="61" t="s">
        <v>63</v>
      </c>
      <c r="E1278" s="61" t="s">
        <v>269</v>
      </c>
      <c r="F1278" s="92">
        <v>10</v>
      </c>
      <c r="G1278" s="21"/>
      <c r="H1278" s="9">
        <f>H1279</f>
        <v>4118</v>
      </c>
      <c r="I1278" s="217">
        <f t="shared" si="658"/>
        <v>0</v>
      </c>
      <c r="J1278" s="9">
        <f t="shared" si="658"/>
        <v>4118</v>
      </c>
      <c r="K1278" s="9">
        <f t="shared" si="659"/>
        <v>4390</v>
      </c>
      <c r="L1278" s="217">
        <f t="shared" si="660"/>
        <v>0</v>
      </c>
      <c r="M1278" s="9">
        <f t="shared" si="660"/>
        <v>4390</v>
      </c>
      <c r="N1278" s="9">
        <f t="shared" si="659"/>
        <v>4667</v>
      </c>
      <c r="O1278" s="217">
        <f t="shared" si="661"/>
        <v>0</v>
      </c>
      <c r="P1278" s="9">
        <f t="shared" si="661"/>
        <v>4667</v>
      </c>
    </row>
    <row r="1279" spans="2:16" ht="28.5" customHeight="1" x14ac:dyDescent="0.25">
      <c r="B1279" s="156" t="s">
        <v>696</v>
      </c>
      <c r="C1279" s="35">
        <v>810</v>
      </c>
      <c r="D1279" s="61" t="s">
        <v>63</v>
      </c>
      <c r="E1279" s="61" t="s">
        <v>269</v>
      </c>
      <c r="F1279" s="93" t="s">
        <v>697</v>
      </c>
      <c r="G1279" s="21"/>
      <c r="H1279" s="9">
        <f>H1280</f>
        <v>4118</v>
      </c>
      <c r="I1279" s="217">
        <f t="shared" si="658"/>
        <v>0</v>
      </c>
      <c r="J1279" s="9">
        <f t="shared" si="658"/>
        <v>4118</v>
      </c>
      <c r="K1279" s="9">
        <f t="shared" si="659"/>
        <v>4390</v>
      </c>
      <c r="L1279" s="217">
        <f t="shared" si="660"/>
        <v>0</v>
      </c>
      <c r="M1279" s="9">
        <f t="shared" si="660"/>
        <v>4390</v>
      </c>
      <c r="N1279" s="9">
        <f t="shared" si="659"/>
        <v>4667</v>
      </c>
      <c r="O1279" s="217">
        <f t="shared" si="661"/>
        <v>0</v>
      </c>
      <c r="P1279" s="9">
        <f t="shared" si="661"/>
        <v>4667</v>
      </c>
    </row>
    <row r="1280" spans="2:16" ht="27" customHeight="1" x14ac:dyDescent="0.25">
      <c r="B1280" s="156" t="s">
        <v>702</v>
      </c>
      <c r="C1280" s="35">
        <v>810</v>
      </c>
      <c r="D1280" s="61" t="s">
        <v>63</v>
      </c>
      <c r="E1280" s="61" t="s">
        <v>269</v>
      </c>
      <c r="F1280" s="93" t="s">
        <v>703</v>
      </c>
      <c r="G1280" s="58"/>
      <c r="H1280" s="9">
        <f t="shared" ref="H1280:P1280" si="662">H1281+H1282</f>
        <v>4118</v>
      </c>
      <c r="I1280" s="217">
        <f t="shared" si="662"/>
        <v>0</v>
      </c>
      <c r="J1280" s="9">
        <f t="shared" si="662"/>
        <v>4118</v>
      </c>
      <c r="K1280" s="9">
        <f t="shared" si="662"/>
        <v>4390</v>
      </c>
      <c r="L1280" s="217">
        <f t="shared" si="662"/>
        <v>0</v>
      </c>
      <c r="M1280" s="9">
        <f t="shared" si="662"/>
        <v>4390</v>
      </c>
      <c r="N1280" s="9">
        <f t="shared" si="662"/>
        <v>4667</v>
      </c>
      <c r="O1280" s="217">
        <f t="shared" si="662"/>
        <v>0</v>
      </c>
      <c r="P1280" s="9">
        <f t="shared" si="662"/>
        <v>4667</v>
      </c>
    </row>
    <row r="1281" spans="2:16" ht="131.25" customHeight="1" x14ac:dyDescent="0.25">
      <c r="B1281" s="156" t="s">
        <v>1191</v>
      </c>
      <c r="C1281" s="35">
        <v>810</v>
      </c>
      <c r="D1281" s="61" t="s">
        <v>63</v>
      </c>
      <c r="E1281" s="61" t="s">
        <v>269</v>
      </c>
      <c r="F1281" s="93" t="s">
        <v>1192</v>
      </c>
      <c r="G1281" s="58">
        <v>800</v>
      </c>
      <c r="H1281" s="43">
        <v>4024</v>
      </c>
      <c r="I1281" s="213"/>
      <c r="J1281" s="43">
        <f>H1281+I1281</f>
        <v>4024</v>
      </c>
      <c r="K1281" s="43">
        <v>4290</v>
      </c>
      <c r="L1281" s="213"/>
      <c r="M1281" s="43">
        <f>K1281+L1281</f>
        <v>4290</v>
      </c>
      <c r="N1281" s="43">
        <v>4561</v>
      </c>
      <c r="O1281" s="213"/>
      <c r="P1281" s="43">
        <f>N1281+O1281</f>
        <v>4561</v>
      </c>
    </row>
    <row r="1282" spans="2:16" ht="80.25" customHeight="1" x14ac:dyDescent="0.25">
      <c r="B1282" s="156" t="s">
        <v>1193</v>
      </c>
      <c r="C1282" s="35">
        <v>810</v>
      </c>
      <c r="D1282" s="61" t="s">
        <v>63</v>
      </c>
      <c r="E1282" s="61" t="s">
        <v>269</v>
      </c>
      <c r="F1282" s="93" t="s">
        <v>1194</v>
      </c>
      <c r="G1282" s="58">
        <v>800</v>
      </c>
      <c r="H1282" s="43">
        <v>94</v>
      </c>
      <c r="I1282" s="213"/>
      <c r="J1282" s="43">
        <f>H1282+I1282</f>
        <v>94</v>
      </c>
      <c r="K1282" s="43">
        <v>100</v>
      </c>
      <c r="L1282" s="213"/>
      <c r="M1282" s="43">
        <f>K1282+L1282</f>
        <v>100</v>
      </c>
      <c r="N1282" s="43">
        <v>106</v>
      </c>
      <c r="O1282" s="213"/>
      <c r="P1282" s="43">
        <f>N1282+O1282</f>
        <v>106</v>
      </c>
    </row>
    <row r="1283" spans="2:16" ht="15.75" x14ac:dyDescent="0.25">
      <c r="B1283" s="158" t="s">
        <v>47</v>
      </c>
      <c r="C1283" s="35">
        <v>810</v>
      </c>
      <c r="D1283" s="34" t="s">
        <v>48</v>
      </c>
      <c r="E1283" s="33"/>
      <c r="F1283" s="33"/>
      <c r="G1283" s="35"/>
      <c r="H1283" s="8">
        <f t="shared" ref="H1283:P1283" si="663">H1284+H1295+H1370+H1384+H1393+H1399+H1404+H1359+H1376</f>
        <v>12935793</v>
      </c>
      <c r="I1283" s="211">
        <f t="shared" si="663"/>
        <v>65240</v>
      </c>
      <c r="J1283" s="8">
        <f t="shared" si="663"/>
        <v>13001033</v>
      </c>
      <c r="K1283" s="8">
        <f t="shared" si="663"/>
        <v>13752788</v>
      </c>
      <c r="L1283" s="211">
        <f t="shared" si="663"/>
        <v>-203867</v>
      </c>
      <c r="M1283" s="8">
        <f t="shared" si="663"/>
        <v>13548921</v>
      </c>
      <c r="N1283" s="8">
        <f t="shared" si="663"/>
        <v>14430982</v>
      </c>
      <c r="O1283" s="211">
        <f t="shared" si="663"/>
        <v>-263212</v>
      </c>
      <c r="P1283" s="8">
        <f t="shared" si="663"/>
        <v>14167770</v>
      </c>
    </row>
    <row r="1284" spans="2:16" ht="15.75" x14ac:dyDescent="0.25">
      <c r="B1284" s="158" t="s">
        <v>741</v>
      </c>
      <c r="C1284" s="35">
        <v>810</v>
      </c>
      <c r="D1284" s="34" t="s">
        <v>48</v>
      </c>
      <c r="E1284" s="34" t="s">
        <v>14</v>
      </c>
      <c r="F1284" s="33"/>
      <c r="G1284" s="35"/>
      <c r="H1284" s="8">
        <f t="shared" ref="H1284:P1284" si="664">H1285+H1291</f>
        <v>2837017</v>
      </c>
      <c r="I1284" s="211">
        <f t="shared" si="664"/>
        <v>18755</v>
      </c>
      <c r="J1284" s="8">
        <f t="shared" si="664"/>
        <v>2855772</v>
      </c>
      <c r="K1284" s="8">
        <f t="shared" si="664"/>
        <v>3065350</v>
      </c>
      <c r="L1284" s="211">
        <f t="shared" si="664"/>
        <v>-34807</v>
      </c>
      <c r="M1284" s="8">
        <f t="shared" si="664"/>
        <v>3030543</v>
      </c>
      <c r="N1284" s="8">
        <f t="shared" si="664"/>
        <v>3255049</v>
      </c>
      <c r="O1284" s="211">
        <f t="shared" si="664"/>
        <v>-57559</v>
      </c>
      <c r="P1284" s="8">
        <f t="shared" si="664"/>
        <v>3197490</v>
      </c>
    </row>
    <row r="1285" spans="2:16" ht="30" x14ac:dyDescent="0.25">
      <c r="B1285" s="156" t="s">
        <v>1195</v>
      </c>
      <c r="C1285" s="35">
        <v>810</v>
      </c>
      <c r="D1285" s="61" t="s">
        <v>48</v>
      </c>
      <c r="E1285" s="61" t="s">
        <v>14</v>
      </c>
      <c r="F1285" s="93" t="s">
        <v>59</v>
      </c>
      <c r="G1285" s="58"/>
      <c r="H1285" s="9">
        <f t="shared" ref="H1285:P1285" si="665">H1286</f>
        <v>2831899</v>
      </c>
      <c r="I1285" s="217">
        <f t="shared" si="665"/>
        <v>18755</v>
      </c>
      <c r="J1285" s="9">
        <f t="shared" si="665"/>
        <v>2850654</v>
      </c>
      <c r="K1285" s="9">
        <f t="shared" si="665"/>
        <v>3064060</v>
      </c>
      <c r="L1285" s="217">
        <f t="shared" si="665"/>
        <v>-34807</v>
      </c>
      <c r="M1285" s="9">
        <f t="shared" si="665"/>
        <v>3029253</v>
      </c>
      <c r="N1285" s="9">
        <f t="shared" si="665"/>
        <v>3253759</v>
      </c>
      <c r="O1285" s="217">
        <f t="shared" si="665"/>
        <v>-57559</v>
      </c>
      <c r="P1285" s="9">
        <f t="shared" si="665"/>
        <v>3196200</v>
      </c>
    </row>
    <row r="1286" spans="2:16" ht="18.75" customHeight="1" x14ac:dyDescent="0.25">
      <c r="B1286" s="156" t="s">
        <v>1196</v>
      </c>
      <c r="C1286" s="35">
        <v>810</v>
      </c>
      <c r="D1286" s="61" t="s">
        <v>48</v>
      </c>
      <c r="E1286" s="61" t="s">
        <v>14</v>
      </c>
      <c r="F1286" s="93" t="s">
        <v>744</v>
      </c>
      <c r="G1286" s="58"/>
      <c r="H1286" s="9">
        <f t="shared" ref="H1286:P1286" si="666">H1287+H1289</f>
        <v>2831899</v>
      </c>
      <c r="I1286" s="217">
        <f t="shared" si="666"/>
        <v>18755</v>
      </c>
      <c r="J1286" s="9">
        <f t="shared" si="666"/>
        <v>2850654</v>
      </c>
      <c r="K1286" s="9">
        <f t="shared" si="666"/>
        <v>3064060</v>
      </c>
      <c r="L1286" s="217">
        <f t="shared" si="666"/>
        <v>-34807</v>
      </c>
      <c r="M1286" s="9">
        <f t="shared" si="666"/>
        <v>3029253</v>
      </c>
      <c r="N1286" s="9">
        <f t="shared" si="666"/>
        <v>3253759</v>
      </c>
      <c r="O1286" s="217">
        <f t="shared" si="666"/>
        <v>-57559</v>
      </c>
      <c r="P1286" s="9">
        <f t="shared" si="666"/>
        <v>3196200</v>
      </c>
    </row>
    <row r="1287" spans="2:16" ht="41.25" customHeight="1" x14ac:dyDescent="0.25">
      <c r="B1287" s="156" t="s">
        <v>1197</v>
      </c>
      <c r="C1287" s="35">
        <v>810</v>
      </c>
      <c r="D1287" s="61" t="s">
        <v>48</v>
      </c>
      <c r="E1287" s="61" t="s">
        <v>14</v>
      </c>
      <c r="F1287" s="93" t="s">
        <v>1198</v>
      </c>
      <c r="G1287" s="58"/>
      <c r="H1287" s="9">
        <f t="shared" ref="H1287:P1287" si="667">H1288</f>
        <v>2764533</v>
      </c>
      <c r="I1287" s="217">
        <f t="shared" si="667"/>
        <v>18755</v>
      </c>
      <c r="J1287" s="9">
        <f t="shared" si="667"/>
        <v>2783288</v>
      </c>
      <c r="K1287" s="9">
        <f t="shared" si="667"/>
        <v>2996694</v>
      </c>
      <c r="L1287" s="217">
        <f t="shared" si="667"/>
        <v>-34807</v>
      </c>
      <c r="M1287" s="9">
        <f t="shared" si="667"/>
        <v>2961887</v>
      </c>
      <c r="N1287" s="9">
        <f t="shared" si="667"/>
        <v>3186393</v>
      </c>
      <c r="O1287" s="217">
        <f t="shared" si="667"/>
        <v>-57559</v>
      </c>
      <c r="P1287" s="9">
        <f t="shared" si="667"/>
        <v>3128834</v>
      </c>
    </row>
    <row r="1288" spans="2:16" ht="87.75" customHeight="1" x14ac:dyDescent="0.25">
      <c r="B1288" s="156" t="s">
        <v>1199</v>
      </c>
      <c r="C1288" s="35">
        <v>810</v>
      </c>
      <c r="D1288" s="61" t="s">
        <v>48</v>
      </c>
      <c r="E1288" s="61" t="s">
        <v>14</v>
      </c>
      <c r="F1288" s="93" t="s">
        <v>1200</v>
      </c>
      <c r="G1288" s="58">
        <v>500</v>
      </c>
      <c r="H1288" s="43">
        <v>2764533</v>
      </c>
      <c r="I1288" s="213">
        <v>18755</v>
      </c>
      <c r="J1288" s="43">
        <f>H1288+I1288</f>
        <v>2783288</v>
      </c>
      <c r="K1288" s="43">
        <v>2996694</v>
      </c>
      <c r="L1288" s="213">
        <f>-88360+53553</f>
        <v>-34807</v>
      </c>
      <c r="M1288" s="43">
        <f>K1288+L1288</f>
        <v>2961887</v>
      </c>
      <c r="N1288" s="43">
        <v>3186393</v>
      </c>
      <c r="O1288" s="213">
        <f>-94015+36456</f>
        <v>-57559</v>
      </c>
      <c r="P1288" s="43">
        <f>N1288+O1288</f>
        <v>3128834</v>
      </c>
    </row>
    <row r="1289" spans="2:16" ht="29.25" customHeight="1" x14ac:dyDescent="0.25">
      <c r="B1289" s="156" t="s">
        <v>1201</v>
      </c>
      <c r="C1289" s="35">
        <v>810</v>
      </c>
      <c r="D1289" s="61" t="s">
        <v>48</v>
      </c>
      <c r="E1289" s="61" t="s">
        <v>14</v>
      </c>
      <c r="F1289" s="93" t="s">
        <v>1202</v>
      </c>
      <c r="G1289" s="58"/>
      <c r="H1289" s="9">
        <f t="shared" ref="H1289:P1289" si="668">H1290</f>
        <v>67366</v>
      </c>
      <c r="I1289" s="217">
        <f t="shared" si="668"/>
        <v>0</v>
      </c>
      <c r="J1289" s="9">
        <f t="shared" si="668"/>
        <v>67366</v>
      </c>
      <c r="K1289" s="9">
        <f t="shared" si="668"/>
        <v>67366</v>
      </c>
      <c r="L1289" s="217">
        <f t="shared" si="668"/>
        <v>0</v>
      </c>
      <c r="M1289" s="9">
        <f t="shared" si="668"/>
        <v>67366</v>
      </c>
      <c r="N1289" s="9">
        <f t="shared" si="668"/>
        <v>67366</v>
      </c>
      <c r="O1289" s="217">
        <f t="shared" si="668"/>
        <v>0</v>
      </c>
      <c r="P1289" s="9">
        <f t="shared" si="668"/>
        <v>67366</v>
      </c>
    </row>
    <row r="1290" spans="2:16" ht="44.25" customHeight="1" x14ac:dyDescent="0.25">
      <c r="B1290" s="156" t="s">
        <v>1203</v>
      </c>
      <c r="C1290" s="35">
        <v>810</v>
      </c>
      <c r="D1290" s="61" t="s">
        <v>48</v>
      </c>
      <c r="E1290" s="61" t="s">
        <v>14</v>
      </c>
      <c r="F1290" s="93" t="s">
        <v>1204</v>
      </c>
      <c r="G1290" s="58">
        <v>500</v>
      </c>
      <c r="H1290" s="43">
        <v>67366</v>
      </c>
      <c r="I1290" s="213"/>
      <c r="J1290" s="43">
        <f>H1290+I1290</f>
        <v>67366</v>
      </c>
      <c r="K1290" s="43">
        <v>67366</v>
      </c>
      <c r="L1290" s="213"/>
      <c r="M1290" s="43">
        <f>K1290+L1290</f>
        <v>67366</v>
      </c>
      <c r="N1290" s="43">
        <v>67366</v>
      </c>
      <c r="O1290" s="213"/>
      <c r="P1290" s="43">
        <f>N1290+O1290</f>
        <v>67366</v>
      </c>
    </row>
    <row r="1291" spans="2:16" ht="43.5" customHeight="1" x14ac:dyDescent="0.25">
      <c r="B1291" s="156" t="s">
        <v>213</v>
      </c>
      <c r="C1291" s="35">
        <v>810</v>
      </c>
      <c r="D1291" s="61" t="s">
        <v>48</v>
      </c>
      <c r="E1291" s="61" t="s">
        <v>14</v>
      </c>
      <c r="F1291" s="93" t="s">
        <v>63</v>
      </c>
      <c r="G1291" s="58"/>
      <c r="H1291" s="43">
        <f>H1292</f>
        <v>5118</v>
      </c>
      <c r="I1291" s="213">
        <f t="shared" ref="I1291:J1293" si="669">I1292</f>
        <v>0</v>
      </c>
      <c r="J1291" s="43">
        <f t="shared" si="669"/>
        <v>5118</v>
      </c>
      <c r="K1291" s="43">
        <f t="shared" ref="K1291:N1293" si="670">K1292</f>
        <v>1290</v>
      </c>
      <c r="L1291" s="213">
        <f t="shared" ref="L1291:M1293" si="671">L1292</f>
        <v>0</v>
      </c>
      <c r="M1291" s="43">
        <f t="shared" si="671"/>
        <v>1290</v>
      </c>
      <c r="N1291" s="43">
        <f t="shared" si="670"/>
        <v>1290</v>
      </c>
      <c r="O1291" s="213">
        <f t="shared" ref="O1291:P1293" si="672">O1292</f>
        <v>0</v>
      </c>
      <c r="P1291" s="43">
        <f t="shared" si="672"/>
        <v>1290</v>
      </c>
    </row>
    <row r="1292" spans="2:16" ht="15.75" x14ac:dyDescent="0.25">
      <c r="B1292" s="156" t="s">
        <v>1066</v>
      </c>
      <c r="C1292" s="35">
        <v>810</v>
      </c>
      <c r="D1292" s="61" t="s">
        <v>48</v>
      </c>
      <c r="E1292" s="61" t="s">
        <v>14</v>
      </c>
      <c r="F1292" s="93" t="s">
        <v>1067</v>
      </c>
      <c r="G1292" s="58"/>
      <c r="H1292" s="43">
        <f>H1293</f>
        <v>5118</v>
      </c>
      <c r="I1292" s="213">
        <f t="shared" si="669"/>
        <v>0</v>
      </c>
      <c r="J1292" s="43">
        <f t="shared" si="669"/>
        <v>5118</v>
      </c>
      <c r="K1292" s="43">
        <f t="shared" si="670"/>
        <v>1290</v>
      </c>
      <c r="L1292" s="213">
        <f t="shared" si="671"/>
        <v>0</v>
      </c>
      <c r="M1292" s="43">
        <f t="shared" si="671"/>
        <v>1290</v>
      </c>
      <c r="N1292" s="43">
        <f t="shared" si="670"/>
        <v>1290</v>
      </c>
      <c r="O1292" s="213">
        <f t="shared" si="672"/>
        <v>0</v>
      </c>
      <c r="P1292" s="43">
        <f t="shared" si="672"/>
        <v>1290</v>
      </c>
    </row>
    <row r="1293" spans="2:16" ht="105" customHeight="1" x14ac:dyDescent="0.25">
      <c r="B1293" s="190" t="s">
        <v>1068</v>
      </c>
      <c r="C1293" s="35">
        <v>810</v>
      </c>
      <c r="D1293" s="61" t="s">
        <v>48</v>
      </c>
      <c r="E1293" s="61" t="s">
        <v>14</v>
      </c>
      <c r="F1293" s="93" t="s">
        <v>1069</v>
      </c>
      <c r="G1293" s="58"/>
      <c r="H1293" s="43">
        <f>H1294</f>
        <v>5118</v>
      </c>
      <c r="I1293" s="213">
        <f t="shared" si="669"/>
        <v>0</v>
      </c>
      <c r="J1293" s="43">
        <f t="shared" si="669"/>
        <v>5118</v>
      </c>
      <c r="K1293" s="43">
        <f t="shared" si="670"/>
        <v>1290</v>
      </c>
      <c r="L1293" s="213">
        <f t="shared" si="671"/>
        <v>0</v>
      </c>
      <c r="M1293" s="43">
        <f t="shared" si="671"/>
        <v>1290</v>
      </c>
      <c r="N1293" s="43">
        <f t="shared" si="670"/>
        <v>1290</v>
      </c>
      <c r="O1293" s="213">
        <f t="shared" si="672"/>
        <v>0</v>
      </c>
      <c r="P1293" s="43">
        <f t="shared" si="672"/>
        <v>1290</v>
      </c>
    </row>
    <row r="1294" spans="2:16" ht="63.75" customHeight="1" x14ac:dyDescent="0.25">
      <c r="B1294" s="156" t="s">
        <v>2198</v>
      </c>
      <c r="C1294" s="35">
        <v>810</v>
      </c>
      <c r="D1294" s="61" t="s">
        <v>48</v>
      </c>
      <c r="E1294" s="61" t="s">
        <v>14</v>
      </c>
      <c r="F1294" s="93" t="s">
        <v>1072</v>
      </c>
      <c r="G1294" s="58">
        <v>500</v>
      </c>
      <c r="H1294" s="43">
        <v>5118</v>
      </c>
      <c r="I1294" s="213"/>
      <c r="J1294" s="43">
        <f>H1294+I1294</f>
        <v>5118</v>
      </c>
      <c r="K1294" s="43">
        <v>1290</v>
      </c>
      <c r="L1294" s="213"/>
      <c r="M1294" s="43">
        <f>K1294+L1294</f>
        <v>1290</v>
      </c>
      <c r="N1294" s="43">
        <v>1290</v>
      </c>
      <c r="O1294" s="213"/>
      <c r="P1294" s="43">
        <f>N1294+O1294</f>
        <v>1290</v>
      </c>
    </row>
    <row r="1295" spans="2:16" ht="16.5" customHeight="1" x14ac:dyDescent="0.25">
      <c r="B1295" s="158" t="s">
        <v>667</v>
      </c>
      <c r="C1295" s="35">
        <v>810</v>
      </c>
      <c r="D1295" s="34" t="s">
        <v>48</v>
      </c>
      <c r="E1295" s="34" t="s">
        <v>59</v>
      </c>
      <c r="F1295" s="33"/>
      <c r="G1295" s="35"/>
      <c r="H1295" s="8">
        <f t="shared" ref="H1295:P1295" si="673">H1296+H1347+H1354</f>
        <v>9566388</v>
      </c>
      <c r="I1295" s="211">
        <f t="shared" si="673"/>
        <v>44960</v>
      </c>
      <c r="J1295" s="8">
        <f t="shared" si="673"/>
        <v>9611348</v>
      </c>
      <c r="K1295" s="8">
        <f t="shared" si="673"/>
        <v>10139615</v>
      </c>
      <c r="L1295" s="211">
        <f t="shared" si="673"/>
        <v>-160921</v>
      </c>
      <c r="M1295" s="8">
        <f t="shared" si="673"/>
        <v>9978694</v>
      </c>
      <c r="N1295" s="8">
        <f t="shared" si="673"/>
        <v>10612951</v>
      </c>
      <c r="O1295" s="211">
        <f t="shared" si="673"/>
        <v>-196097</v>
      </c>
      <c r="P1295" s="8">
        <f t="shared" si="673"/>
        <v>10416854</v>
      </c>
    </row>
    <row r="1296" spans="2:16" ht="40.5" customHeight="1" x14ac:dyDescent="0.25">
      <c r="B1296" s="156" t="s">
        <v>1195</v>
      </c>
      <c r="C1296" s="35">
        <v>810</v>
      </c>
      <c r="D1296" s="61" t="s">
        <v>48</v>
      </c>
      <c r="E1296" s="61" t="s">
        <v>59</v>
      </c>
      <c r="F1296" s="93" t="s">
        <v>59</v>
      </c>
      <c r="G1296" s="58"/>
      <c r="H1296" s="9">
        <f t="shared" ref="H1296:P1296" si="674">H1297+H1329+H1342</f>
        <v>9565144</v>
      </c>
      <c r="I1296" s="217">
        <f t="shared" si="674"/>
        <v>44960</v>
      </c>
      <c r="J1296" s="9">
        <f t="shared" si="674"/>
        <v>9610104</v>
      </c>
      <c r="K1296" s="9">
        <f t="shared" si="674"/>
        <v>10139395</v>
      </c>
      <c r="L1296" s="217">
        <f t="shared" si="674"/>
        <v>-160921</v>
      </c>
      <c r="M1296" s="9">
        <f t="shared" si="674"/>
        <v>9978474</v>
      </c>
      <c r="N1296" s="9">
        <f t="shared" si="674"/>
        <v>10612731</v>
      </c>
      <c r="O1296" s="217">
        <f t="shared" si="674"/>
        <v>-196097</v>
      </c>
      <c r="P1296" s="9">
        <f t="shared" si="674"/>
        <v>10416634</v>
      </c>
    </row>
    <row r="1297" spans="2:16" ht="17.25" customHeight="1" x14ac:dyDescent="0.25">
      <c r="B1297" s="159" t="s">
        <v>1206</v>
      </c>
      <c r="C1297" s="35">
        <v>810</v>
      </c>
      <c r="D1297" s="61" t="s">
        <v>48</v>
      </c>
      <c r="E1297" s="61" t="s">
        <v>59</v>
      </c>
      <c r="F1297" s="93" t="s">
        <v>763</v>
      </c>
      <c r="G1297" s="58"/>
      <c r="H1297" s="9">
        <f t="shared" ref="H1297:P1297" si="675">H1298+H1308+H1310+H1314+H1319+H1324+H1337</f>
        <v>9558779</v>
      </c>
      <c r="I1297" s="217">
        <f t="shared" si="675"/>
        <v>44960</v>
      </c>
      <c r="J1297" s="9">
        <f t="shared" si="675"/>
        <v>9603739</v>
      </c>
      <c r="K1297" s="9">
        <f t="shared" si="675"/>
        <v>10133030</v>
      </c>
      <c r="L1297" s="217">
        <f t="shared" si="675"/>
        <v>-160921</v>
      </c>
      <c r="M1297" s="9">
        <f t="shared" si="675"/>
        <v>9972109</v>
      </c>
      <c r="N1297" s="9">
        <f t="shared" si="675"/>
        <v>10606366</v>
      </c>
      <c r="O1297" s="217">
        <f t="shared" si="675"/>
        <v>-196097</v>
      </c>
      <c r="P1297" s="9">
        <f t="shared" si="675"/>
        <v>10410269</v>
      </c>
    </row>
    <row r="1298" spans="2:16" ht="30" x14ac:dyDescent="0.25">
      <c r="B1298" s="156" t="s">
        <v>1207</v>
      </c>
      <c r="C1298" s="35">
        <v>810</v>
      </c>
      <c r="D1298" s="61" t="s">
        <v>48</v>
      </c>
      <c r="E1298" s="61" t="s">
        <v>59</v>
      </c>
      <c r="F1298" s="93" t="s">
        <v>1208</v>
      </c>
      <c r="G1298" s="58"/>
      <c r="H1298" s="9">
        <f t="shared" ref="H1298:P1298" si="676">H1299+H1300+H1301+H1302+H1303+H1304+H1305+H1306+H1307</f>
        <v>9423149</v>
      </c>
      <c r="I1298" s="217">
        <f t="shared" si="676"/>
        <v>44960</v>
      </c>
      <c r="J1298" s="9">
        <f t="shared" si="676"/>
        <v>9468109</v>
      </c>
      <c r="K1298" s="9">
        <f t="shared" si="676"/>
        <v>10068721</v>
      </c>
      <c r="L1298" s="217">
        <f t="shared" si="676"/>
        <v>-160921</v>
      </c>
      <c r="M1298" s="9">
        <f t="shared" si="676"/>
        <v>9907800</v>
      </c>
      <c r="N1298" s="9">
        <f t="shared" si="676"/>
        <v>10536112</v>
      </c>
      <c r="O1298" s="217">
        <f t="shared" si="676"/>
        <v>-196097</v>
      </c>
      <c r="P1298" s="9">
        <f t="shared" si="676"/>
        <v>10340015</v>
      </c>
    </row>
    <row r="1299" spans="2:16" ht="96" customHeight="1" x14ac:dyDescent="0.25">
      <c r="B1299" s="156" t="s">
        <v>1209</v>
      </c>
      <c r="C1299" s="35">
        <v>810</v>
      </c>
      <c r="D1299" s="61" t="s">
        <v>48</v>
      </c>
      <c r="E1299" s="61" t="s">
        <v>59</v>
      </c>
      <c r="F1299" s="93" t="s">
        <v>1210</v>
      </c>
      <c r="G1299" s="60">
        <v>100</v>
      </c>
      <c r="H1299" s="43">
        <v>12166</v>
      </c>
      <c r="I1299" s="213">
        <v>65</v>
      </c>
      <c r="J1299" s="43">
        <f t="shared" ref="J1299:J1311" si="677">H1299+I1299</f>
        <v>12231</v>
      </c>
      <c r="K1299" s="43">
        <v>12796</v>
      </c>
      <c r="L1299" s="213">
        <f>-381+173</f>
        <v>-208</v>
      </c>
      <c r="M1299" s="43">
        <f t="shared" ref="M1299:M1307" si="678">K1299+L1299</f>
        <v>12588</v>
      </c>
      <c r="N1299" s="43">
        <v>13277</v>
      </c>
      <c r="O1299" s="213">
        <f>-395+117</f>
        <v>-278</v>
      </c>
      <c r="P1299" s="43">
        <f t="shared" ref="P1299:P1307" si="679">N1299+O1299</f>
        <v>12999</v>
      </c>
    </row>
    <row r="1300" spans="2:16" ht="68.25" customHeight="1" x14ac:dyDescent="0.25">
      <c r="B1300" s="156" t="s">
        <v>1211</v>
      </c>
      <c r="C1300" s="35">
        <v>810</v>
      </c>
      <c r="D1300" s="61" t="s">
        <v>48</v>
      </c>
      <c r="E1300" s="61" t="s">
        <v>59</v>
      </c>
      <c r="F1300" s="93" t="s">
        <v>1210</v>
      </c>
      <c r="G1300" s="58">
        <v>200</v>
      </c>
      <c r="H1300" s="43">
        <v>404</v>
      </c>
      <c r="I1300" s="213"/>
      <c r="J1300" s="43">
        <f t="shared" si="677"/>
        <v>404</v>
      </c>
      <c r="K1300" s="43">
        <v>404</v>
      </c>
      <c r="L1300" s="213"/>
      <c r="M1300" s="43">
        <f t="shared" si="678"/>
        <v>404</v>
      </c>
      <c r="N1300" s="43">
        <v>404</v>
      </c>
      <c r="O1300" s="213"/>
      <c r="P1300" s="43">
        <f t="shared" si="679"/>
        <v>404</v>
      </c>
    </row>
    <row r="1301" spans="2:16" ht="66.75" customHeight="1" x14ac:dyDescent="0.25">
      <c r="B1301" s="156" t="s">
        <v>1212</v>
      </c>
      <c r="C1301" s="35">
        <v>810</v>
      </c>
      <c r="D1301" s="61" t="s">
        <v>48</v>
      </c>
      <c r="E1301" s="61" t="s">
        <v>59</v>
      </c>
      <c r="F1301" s="93" t="s">
        <v>1210</v>
      </c>
      <c r="G1301" s="59" t="s">
        <v>150</v>
      </c>
      <c r="H1301" s="43">
        <v>474670</v>
      </c>
      <c r="I1301" s="213">
        <f>116+1596</f>
        <v>1712</v>
      </c>
      <c r="J1301" s="43">
        <f t="shared" si="677"/>
        <v>476382</v>
      </c>
      <c r="K1301" s="43">
        <v>499472</v>
      </c>
      <c r="L1301" s="213">
        <f>-11569+4243</f>
        <v>-7326</v>
      </c>
      <c r="M1301" s="43">
        <f t="shared" si="678"/>
        <v>492146</v>
      </c>
      <c r="N1301" s="43">
        <v>516960</v>
      </c>
      <c r="O1301" s="213">
        <f>-12014+2863</f>
        <v>-9151</v>
      </c>
      <c r="P1301" s="43">
        <f t="shared" si="679"/>
        <v>507809</v>
      </c>
    </row>
    <row r="1302" spans="2:16" ht="54" customHeight="1" x14ac:dyDescent="0.25">
      <c r="B1302" s="156" t="s">
        <v>1213</v>
      </c>
      <c r="C1302" s="35">
        <v>810</v>
      </c>
      <c r="D1302" s="61" t="s">
        <v>48</v>
      </c>
      <c r="E1302" s="61" t="s">
        <v>59</v>
      </c>
      <c r="F1302" s="93" t="s">
        <v>1210</v>
      </c>
      <c r="G1302" s="60">
        <v>800</v>
      </c>
      <c r="H1302" s="43">
        <v>1</v>
      </c>
      <c r="I1302" s="213"/>
      <c r="J1302" s="43">
        <f t="shared" si="677"/>
        <v>1</v>
      </c>
      <c r="K1302" s="43">
        <v>1</v>
      </c>
      <c r="L1302" s="213"/>
      <c r="M1302" s="43">
        <f t="shared" si="678"/>
        <v>1</v>
      </c>
      <c r="N1302" s="43">
        <v>1</v>
      </c>
      <c r="O1302" s="213"/>
      <c r="P1302" s="43">
        <f t="shared" si="679"/>
        <v>1</v>
      </c>
    </row>
    <row r="1303" spans="2:16" ht="42" customHeight="1" x14ac:dyDescent="0.25">
      <c r="B1303" s="156" t="s">
        <v>317</v>
      </c>
      <c r="C1303" s="35">
        <v>810</v>
      </c>
      <c r="D1303" s="61" t="s">
        <v>48</v>
      </c>
      <c r="E1303" s="61" t="s">
        <v>59</v>
      </c>
      <c r="F1303" s="93" t="s">
        <v>1214</v>
      </c>
      <c r="G1303" s="58">
        <v>600</v>
      </c>
      <c r="H1303" s="43">
        <v>11128</v>
      </c>
      <c r="I1303" s="213">
        <v>60</v>
      </c>
      <c r="J1303" s="43">
        <f t="shared" si="677"/>
        <v>11188</v>
      </c>
      <c r="K1303" s="43">
        <v>11608</v>
      </c>
      <c r="L1303" s="213">
        <v>164</v>
      </c>
      <c r="M1303" s="43">
        <f t="shared" si="678"/>
        <v>11772</v>
      </c>
      <c r="N1303" s="43">
        <v>11956</v>
      </c>
      <c r="O1303" s="213">
        <v>110</v>
      </c>
      <c r="P1303" s="43">
        <f t="shared" si="679"/>
        <v>12066</v>
      </c>
    </row>
    <row r="1304" spans="2:16" ht="106.5" customHeight="1" x14ac:dyDescent="0.25">
      <c r="B1304" s="156" t="s">
        <v>1215</v>
      </c>
      <c r="C1304" s="35">
        <v>810</v>
      </c>
      <c r="D1304" s="61" t="s">
        <v>48</v>
      </c>
      <c r="E1304" s="61" t="s">
        <v>59</v>
      </c>
      <c r="F1304" s="93" t="s">
        <v>1216</v>
      </c>
      <c r="G1304" s="58">
        <v>100</v>
      </c>
      <c r="H1304" s="43">
        <v>255</v>
      </c>
      <c r="I1304" s="213"/>
      <c r="J1304" s="43">
        <f t="shared" si="677"/>
        <v>255</v>
      </c>
      <c r="K1304" s="43">
        <v>255</v>
      </c>
      <c r="L1304" s="213"/>
      <c r="M1304" s="43">
        <f t="shared" si="678"/>
        <v>255</v>
      </c>
      <c r="N1304" s="43">
        <v>255</v>
      </c>
      <c r="O1304" s="213"/>
      <c r="P1304" s="43">
        <f t="shared" si="679"/>
        <v>255</v>
      </c>
    </row>
    <row r="1305" spans="2:16" ht="81.75" customHeight="1" x14ac:dyDescent="0.25">
      <c r="B1305" s="156" t="s">
        <v>1217</v>
      </c>
      <c r="C1305" s="35">
        <v>810</v>
      </c>
      <c r="D1305" s="61" t="s">
        <v>48</v>
      </c>
      <c r="E1305" s="61" t="s">
        <v>59</v>
      </c>
      <c r="F1305" s="93" t="s">
        <v>1216</v>
      </c>
      <c r="G1305" s="58">
        <v>600</v>
      </c>
      <c r="H1305" s="43">
        <v>1775</v>
      </c>
      <c r="I1305" s="213"/>
      <c r="J1305" s="43">
        <f t="shared" si="677"/>
        <v>1775</v>
      </c>
      <c r="K1305" s="43">
        <v>1775</v>
      </c>
      <c r="L1305" s="213"/>
      <c r="M1305" s="43">
        <f t="shared" si="678"/>
        <v>1775</v>
      </c>
      <c r="N1305" s="43">
        <v>1775</v>
      </c>
      <c r="O1305" s="213"/>
      <c r="P1305" s="43">
        <f t="shared" si="679"/>
        <v>1775</v>
      </c>
    </row>
    <row r="1306" spans="2:16" ht="27" customHeight="1" x14ac:dyDescent="0.25">
      <c r="B1306" s="156" t="s">
        <v>1218</v>
      </c>
      <c r="C1306" s="35">
        <v>810</v>
      </c>
      <c r="D1306" s="61" t="s">
        <v>48</v>
      </c>
      <c r="E1306" s="61" t="s">
        <v>59</v>
      </c>
      <c r="F1306" s="93" t="s">
        <v>1219</v>
      </c>
      <c r="G1306" s="58">
        <v>500</v>
      </c>
      <c r="H1306" s="43">
        <v>8814841</v>
      </c>
      <c r="I1306" s="213">
        <v>43123</v>
      </c>
      <c r="J1306" s="43">
        <f t="shared" si="677"/>
        <v>8857964</v>
      </c>
      <c r="K1306" s="43">
        <v>9434501</v>
      </c>
      <c r="L1306" s="213">
        <f>-274644+121093</f>
        <v>-153551</v>
      </c>
      <c r="M1306" s="43">
        <f t="shared" si="678"/>
        <v>9280950</v>
      </c>
      <c r="N1306" s="43">
        <v>9883575</v>
      </c>
      <c r="O1306" s="213">
        <f>-287823+101045</f>
        <v>-186778</v>
      </c>
      <c r="P1306" s="43">
        <f t="shared" si="679"/>
        <v>9696797</v>
      </c>
    </row>
    <row r="1307" spans="2:16" ht="60" x14ac:dyDescent="0.25">
      <c r="B1307" s="156" t="s">
        <v>1220</v>
      </c>
      <c r="C1307" s="35">
        <v>810</v>
      </c>
      <c r="D1307" s="61" t="s">
        <v>48</v>
      </c>
      <c r="E1307" s="61" t="s">
        <v>59</v>
      </c>
      <c r="F1307" s="93" t="s">
        <v>1221</v>
      </c>
      <c r="G1307" s="58">
        <v>500</v>
      </c>
      <c r="H1307" s="43">
        <v>107909</v>
      </c>
      <c r="I1307" s="213"/>
      <c r="J1307" s="43">
        <f t="shared" si="677"/>
        <v>107909</v>
      </c>
      <c r="K1307" s="43">
        <v>107909</v>
      </c>
      <c r="L1307" s="213"/>
      <c r="M1307" s="43">
        <f t="shared" si="678"/>
        <v>107909</v>
      </c>
      <c r="N1307" s="43">
        <v>107909</v>
      </c>
      <c r="O1307" s="213"/>
      <c r="P1307" s="43">
        <f t="shared" si="679"/>
        <v>107909</v>
      </c>
    </row>
    <row r="1308" spans="2:16" ht="15.75" hidden="1" x14ac:dyDescent="0.25">
      <c r="B1308" s="195" t="s">
        <v>934</v>
      </c>
      <c r="C1308" s="35">
        <v>810</v>
      </c>
      <c r="D1308" s="61" t="s">
        <v>48</v>
      </c>
      <c r="E1308" s="61" t="s">
        <v>59</v>
      </c>
      <c r="F1308" s="93" t="s">
        <v>1222</v>
      </c>
      <c r="G1308" s="58"/>
      <c r="H1308" s="9">
        <f t="shared" ref="H1308:P1308" si="680">H1309</f>
        <v>0</v>
      </c>
      <c r="I1308" s="217">
        <f t="shared" si="680"/>
        <v>0</v>
      </c>
      <c r="J1308" s="9">
        <f t="shared" si="680"/>
        <v>0</v>
      </c>
      <c r="K1308" s="9">
        <f t="shared" si="680"/>
        <v>0</v>
      </c>
      <c r="L1308" s="217">
        <f t="shared" si="680"/>
        <v>0</v>
      </c>
      <c r="M1308" s="9">
        <f t="shared" si="680"/>
        <v>0</v>
      </c>
      <c r="N1308" s="9">
        <f t="shared" si="680"/>
        <v>0</v>
      </c>
      <c r="O1308" s="217">
        <f t="shared" si="680"/>
        <v>0</v>
      </c>
      <c r="P1308" s="9">
        <f t="shared" si="680"/>
        <v>0</v>
      </c>
    </row>
    <row r="1309" spans="2:16" ht="49.5" hidden="1" customHeight="1" x14ac:dyDescent="0.25">
      <c r="B1309" s="156" t="s">
        <v>1223</v>
      </c>
      <c r="C1309" s="35">
        <v>810</v>
      </c>
      <c r="D1309" s="61" t="s">
        <v>48</v>
      </c>
      <c r="E1309" s="61" t="s">
        <v>59</v>
      </c>
      <c r="F1309" s="93" t="s">
        <v>1224</v>
      </c>
      <c r="G1309" s="59" t="s">
        <v>210</v>
      </c>
      <c r="H1309" s="43"/>
      <c r="I1309" s="213"/>
      <c r="J1309" s="43">
        <f t="shared" si="677"/>
        <v>0</v>
      </c>
      <c r="K1309" s="43"/>
      <c r="L1309" s="213"/>
      <c r="M1309" s="43">
        <f>K1309+L1309</f>
        <v>0</v>
      </c>
      <c r="N1309" s="43"/>
      <c r="O1309" s="213"/>
      <c r="P1309" s="43">
        <f>N1309+O1309</f>
        <v>0</v>
      </c>
    </row>
    <row r="1310" spans="2:16" ht="26.25" customHeight="1" x14ac:dyDescent="0.25">
      <c r="B1310" s="156" t="s">
        <v>1225</v>
      </c>
      <c r="C1310" s="35">
        <v>810</v>
      </c>
      <c r="D1310" s="61" t="s">
        <v>48</v>
      </c>
      <c r="E1310" s="61" t="s">
        <v>59</v>
      </c>
      <c r="F1310" s="93" t="s">
        <v>1226</v>
      </c>
      <c r="G1310" s="58"/>
      <c r="H1310" s="9">
        <f t="shared" ref="H1310:P1310" si="681">H1312+H1313+H1311</f>
        <v>106392</v>
      </c>
      <c r="I1310" s="217">
        <f t="shared" si="681"/>
        <v>0</v>
      </c>
      <c r="J1310" s="9">
        <f t="shared" si="681"/>
        <v>106392</v>
      </c>
      <c r="K1310" s="9">
        <f t="shared" si="681"/>
        <v>35071</v>
      </c>
      <c r="L1310" s="217">
        <f t="shared" si="681"/>
        <v>0</v>
      </c>
      <c r="M1310" s="9">
        <f t="shared" si="681"/>
        <v>35071</v>
      </c>
      <c r="N1310" s="9">
        <f t="shared" si="681"/>
        <v>41016</v>
      </c>
      <c r="O1310" s="217">
        <f t="shared" si="681"/>
        <v>0</v>
      </c>
      <c r="P1310" s="9">
        <f t="shared" si="681"/>
        <v>41016</v>
      </c>
    </row>
    <row r="1311" spans="2:16" ht="44.25" customHeight="1" x14ac:dyDescent="0.25">
      <c r="B1311" s="156" t="s">
        <v>1171</v>
      </c>
      <c r="C1311" s="35">
        <v>810</v>
      </c>
      <c r="D1311" s="61" t="s">
        <v>48</v>
      </c>
      <c r="E1311" s="61" t="s">
        <v>59</v>
      </c>
      <c r="F1311" s="93" t="s">
        <v>1227</v>
      </c>
      <c r="G1311" s="58">
        <v>200</v>
      </c>
      <c r="H1311" s="43">
        <v>106392</v>
      </c>
      <c r="I1311" s="213"/>
      <c r="J1311" s="43">
        <f t="shared" si="677"/>
        <v>106392</v>
      </c>
      <c r="K1311" s="43">
        <v>35071</v>
      </c>
      <c r="L1311" s="213"/>
      <c r="M1311" s="43">
        <f>K1311+L1311</f>
        <v>35071</v>
      </c>
      <c r="N1311" s="43">
        <v>41016</v>
      </c>
      <c r="O1311" s="213"/>
      <c r="P1311" s="43">
        <f>N1311+O1311</f>
        <v>41016</v>
      </c>
    </row>
    <row r="1312" spans="2:16" ht="67.5" hidden="1" customHeight="1" x14ac:dyDescent="0.25">
      <c r="B1312" s="156" t="s">
        <v>1228</v>
      </c>
      <c r="C1312" s="35">
        <v>810</v>
      </c>
      <c r="D1312" s="61" t="s">
        <v>48</v>
      </c>
      <c r="E1312" s="61" t="s">
        <v>59</v>
      </c>
      <c r="F1312" s="93" t="s">
        <v>1229</v>
      </c>
      <c r="G1312" s="59" t="s">
        <v>20</v>
      </c>
      <c r="H1312" s="43"/>
      <c r="I1312" s="213"/>
      <c r="J1312" s="43"/>
      <c r="K1312" s="43"/>
      <c r="L1312" s="213"/>
      <c r="M1312" s="43"/>
      <c r="N1312" s="43"/>
      <c r="O1312" s="213"/>
      <c r="P1312" s="43"/>
    </row>
    <row r="1313" spans="2:16" ht="70.5" hidden="1" customHeight="1" x14ac:dyDescent="0.25">
      <c r="B1313" s="156" t="s">
        <v>1230</v>
      </c>
      <c r="C1313" s="35">
        <v>810</v>
      </c>
      <c r="D1313" s="61" t="s">
        <v>48</v>
      </c>
      <c r="E1313" s="61" t="s">
        <v>59</v>
      </c>
      <c r="F1313" s="93" t="s">
        <v>1229</v>
      </c>
      <c r="G1313" s="58">
        <v>500</v>
      </c>
      <c r="H1313" s="43"/>
      <c r="I1313" s="213"/>
      <c r="J1313" s="43"/>
      <c r="K1313" s="43"/>
      <c r="L1313" s="213"/>
      <c r="M1313" s="43"/>
      <c r="N1313" s="43"/>
      <c r="O1313" s="213"/>
      <c r="P1313" s="43"/>
    </row>
    <row r="1314" spans="2:16" ht="29.25" hidden="1" customHeight="1" x14ac:dyDescent="0.25">
      <c r="B1314" s="156" t="s">
        <v>1231</v>
      </c>
      <c r="C1314" s="35">
        <v>810</v>
      </c>
      <c r="D1314" s="61" t="s">
        <v>48</v>
      </c>
      <c r="E1314" s="61" t="s">
        <v>59</v>
      </c>
      <c r="F1314" s="93" t="s">
        <v>1232</v>
      </c>
      <c r="G1314" s="58"/>
      <c r="H1314" s="9">
        <f t="shared" ref="H1314:P1314" si="682">H1317+H1315+H1316+H1318</f>
        <v>0</v>
      </c>
      <c r="I1314" s="217">
        <f t="shared" si="682"/>
        <v>0</v>
      </c>
      <c r="J1314" s="9">
        <f t="shared" si="682"/>
        <v>0</v>
      </c>
      <c r="K1314" s="9">
        <f t="shared" si="682"/>
        <v>0</v>
      </c>
      <c r="L1314" s="217">
        <f t="shared" si="682"/>
        <v>0</v>
      </c>
      <c r="M1314" s="9">
        <f t="shared" si="682"/>
        <v>0</v>
      </c>
      <c r="N1314" s="9">
        <f t="shared" si="682"/>
        <v>0</v>
      </c>
      <c r="O1314" s="217">
        <f t="shared" si="682"/>
        <v>0</v>
      </c>
      <c r="P1314" s="9">
        <f t="shared" si="682"/>
        <v>0</v>
      </c>
    </row>
    <row r="1315" spans="2:16" ht="42" hidden="1" customHeight="1" x14ac:dyDescent="0.25">
      <c r="B1315" s="156" t="s">
        <v>1233</v>
      </c>
      <c r="C1315" s="35">
        <v>810</v>
      </c>
      <c r="D1315" s="61" t="s">
        <v>48</v>
      </c>
      <c r="E1315" s="61" t="s">
        <v>59</v>
      </c>
      <c r="F1315" s="93" t="s">
        <v>1234</v>
      </c>
      <c r="G1315" s="58">
        <v>200</v>
      </c>
      <c r="H1315" s="43"/>
      <c r="I1315" s="213"/>
      <c r="J1315" s="43"/>
      <c r="K1315" s="43"/>
      <c r="L1315" s="213"/>
      <c r="M1315" s="43"/>
      <c r="N1315" s="43"/>
      <c r="O1315" s="213"/>
      <c r="P1315" s="43"/>
    </row>
    <row r="1316" spans="2:16" ht="33" hidden="1" customHeight="1" x14ac:dyDescent="0.25">
      <c r="B1316" s="156" t="s">
        <v>1235</v>
      </c>
      <c r="C1316" s="35">
        <v>810</v>
      </c>
      <c r="D1316" s="61" t="s">
        <v>48</v>
      </c>
      <c r="E1316" s="61" t="s">
        <v>59</v>
      </c>
      <c r="F1316" s="93" t="s">
        <v>1234</v>
      </c>
      <c r="G1316" s="58">
        <v>300</v>
      </c>
      <c r="H1316" s="43"/>
      <c r="I1316" s="213"/>
      <c r="J1316" s="43"/>
      <c r="K1316" s="43"/>
      <c r="L1316" s="213"/>
      <c r="M1316" s="43"/>
      <c r="N1316" s="43"/>
      <c r="O1316" s="213"/>
      <c r="P1316" s="43"/>
    </row>
    <row r="1317" spans="2:16" ht="55.5" hidden="1" customHeight="1" x14ac:dyDescent="0.25">
      <c r="B1317" s="156" t="s">
        <v>1233</v>
      </c>
      <c r="C1317" s="35">
        <v>810</v>
      </c>
      <c r="D1317" s="61" t="s">
        <v>48</v>
      </c>
      <c r="E1317" s="61" t="s">
        <v>59</v>
      </c>
      <c r="F1317" s="93" t="s">
        <v>1236</v>
      </c>
      <c r="G1317" s="58">
        <v>200</v>
      </c>
      <c r="H1317" s="43"/>
      <c r="I1317" s="213"/>
      <c r="J1317" s="43"/>
      <c r="K1317" s="43"/>
      <c r="L1317" s="213"/>
      <c r="M1317" s="43"/>
      <c r="N1317" s="43"/>
      <c r="O1317" s="213"/>
      <c r="P1317" s="43"/>
    </row>
    <row r="1318" spans="2:16" ht="32.25" hidden="1" customHeight="1" x14ac:dyDescent="0.25">
      <c r="B1318" s="156" t="s">
        <v>1237</v>
      </c>
      <c r="C1318" s="35">
        <v>810</v>
      </c>
      <c r="D1318" s="61" t="s">
        <v>48</v>
      </c>
      <c r="E1318" s="61" t="s">
        <v>59</v>
      </c>
      <c r="F1318" s="93" t="s">
        <v>1236</v>
      </c>
      <c r="G1318" s="58">
        <v>300</v>
      </c>
      <c r="H1318" s="43"/>
      <c r="I1318" s="213"/>
      <c r="J1318" s="43"/>
      <c r="K1318" s="43"/>
      <c r="L1318" s="213"/>
      <c r="M1318" s="43"/>
      <c r="N1318" s="43"/>
      <c r="O1318" s="213"/>
      <c r="P1318" s="43"/>
    </row>
    <row r="1319" spans="2:16" ht="40.5" customHeight="1" x14ac:dyDescent="0.25">
      <c r="B1319" s="159" t="s">
        <v>1238</v>
      </c>
      <c r="C1319" s="35">
        <v>810</v>
      </c>
      <c r="D1319" s="61" t="s">
        <v>48</v>
      </c>
      <c r="E1319" s="61" t="s">
        <v>59</v>
      </c>
      <c r="F1319" s="93" t="s">
        <v>1239</v>
      </c>
      <c r="G1319" s="58"/>
      <c r="H1319" s="9">
        <f t="shared" ref="H1319:P1319" si="683">H1321+H1323+H1322</f>
        <v>29238</v>
      </c>
      <c r="I1319" s="217">
        <f t="shared" si="683"/>
        <v>0</v>
      </c>
      <c r="J1319" s="9">
        <f t="shared" si="683"/>
        <v>29238</v>
      </c>
      <c r="K1319" s="9">
        <f t="shared" si="683"/>
        <v>29238</v>
      </c>
      <c r="L1319" s="217">
        <f t="shared" si="683"/>
        <v>0</v>
      </c>
      <c r="M1319" s="9">
        <f t="shared" si="683"/>
        <v>29238</v>
      </c>
      <c r="N1319" s="9">
        <f t="shared" si="683"/>
        <v>29238</v>
      </c>
      <c r="O1319" s="217">
        <f t="shared" si="683"/>
        <v>0</v>
      </c>
      <c r="P1319" s="9">
        <f t="shared" si="683"/>
        <v>29238</v>
      </c>
    </row>
    <row r="1320" spans="2:16" ht="40.5" hidden="1" customHeight="1" x14ac:dyDescent="0.25">
      <c r="B1320" s="159" t="s">
        <v>1240</v>
      </c>
      <c r="C1320" s="35">
        <v>810</v>
      </c>
      <c r="D1320" s="61" t="s">
        <v>48</v>
      </c>
      <c r="E1320" s="61" t="s">
        <v>59</v>
      </c>
      <c r="F1320" s="93" t="s">
        <v>1241</v>
      </c>
      <c r="G1320" s="58">
        <v>300</v>
      </c>
      <c r="H1320" s="9"/>
      <c r="I1320" s="217"/>
      <c r="J1320" s="9">
        <f>H1320+I1320</f>
        <v>0</v>
      </c>
      <c r="K1320" s="9"/>
      <c r="L1320" s="217"/>
      <c r="M1320" s="9">
        <f>K1320+L1320</f>
        <v>0</v>
      </c>
      <c r="N1320" s="9"/>
      <c r="O1320" s="217"/>
      <c r="P1320" s="9">
        <f>N1320+O1320</f>
        <v>0</v>
      </c>
    </row>
    <row r="1321" spans="2:16" ht="45" customHeight="1" x14ac:dyDescent="0.25">
      <c r="B1321" s="156" t="s">
        <v>1171</v>
      </c>
      <c r="C1321" s="35">
        <v>810</v>
      </c>
      <c r="D1321" s="61" t="s">
        <v>48</v>
      </c>
      <c r="E1321" s="61" t="s">
        <v>59</v>
      </c>
      <c r="F1321" s="93" t="s">
        <v>1242</v>
      </c>
      <c r="G1321" s="58">
        <v>200</v>
      </c>
      <c r="H1321" s="43">
        <v>16650</v>
      </c>
      <c r="I1321" s="213"/>
      <c r="J1321" s="43">
        <f>H1321+I1321</f>
        <v>16650</v>
      </c>
      <c r="K1321" s="43">
        <v>16650</v>
      </c>
      <c r="L1321" s="213"/>
      <c r="M1321" s="43">
        <f>K1321+L1321</f>
        <v>16650</v>
      </c>
      <c r="N1321" s="43">
        <v>16650</v>
      </c>
      <c r="O1321" s="213"/>
      <c r="P1321" s="43">
        <f>N1321+O1321</f>
        <v>16650</v>
      </c>
    </row>
    <row r="1322" spans="2:16" ht="31.5" customHeight="1" x14ac:dyDescent="0.25">
      <c r="B1322" s="156" t="s">
        <v>1243</v>
      </c>
      <c r="C1322" s="35">
        <v>810</v>
      </c>
      <c r="D1322" s="61" t="s">
        <v>48</v>
      </c>
      <c r="E1322" s="61" t="s">
        <v>59</v>
      </c>
      <c r="F1322" s="93" t="s">
        <v>1242</v>
      </c>
      <c r="G1322" s="58">
        <v>300</v>
      </c>
      <c r="H1322" s="43">
        <v>6342</v>
      </c>
      <c r="I1322" s="213"/>
      <c r="J1322" s="43">
        <f>H1322+I1322</f>
        <v>6342</v>
      </c>
      <c r="K1322" s="43">
        <v>6342</v>
      </c>
      <c r="L1322" s="213"/>
      <c r="M1322" s="43">
        <f>K1322+L1322</f>
        <v>6342</v>
      </c>
      <c r="N1322" s="43">
        <v>6342</v>
      </c>
      <c r="O1322" s="213"/>
      <c r="P1322" s="43">
        <f>N1322+O1322</f>
        <v>6342</v>
      </c>
    </row>
    <row r="1323" spans="2:16" ht="43.5" customHeight="1" x14ac:dyDescent="0.25">
      <c r="B1323" s="156" t="s">
        <v>325</v>
      </c>
      <c r="C1323" s="35">
        <v>810</v>
      </c>
      <c r="D1323" s="61" t="s">
        <v>48</v>
      </c>
      <c r="E1323" s="61" t="s">
        <v>59</v>
      </c>
      <c r="F1323" s="93" t="s">
        <v>1242</v>
      </c>
      <c r="G1323" s="58">
        <v>600</v>
      </c>
      <c r="H1323" s="43">
        <v>6246</v>
      </c>
      <c r="I1323" s="213"/>
      <c r="J1323" s="43">
        <f>H1323+I1323</f>
        <v>6246</v>
      </c>
      <c r="K1323" s="43">
        <v>6246</v>
      </c>
      <c r="L1323" s="213"/>
      <c r="M1323" s="43">
        <f>K1323+L1323</f>
        <v>6246</v>
      </c>
      <c r="N1323" s="43">
        <v>6246</v>
      </c>
      <c r="O1323" s="213"/>
      <c r="P1323" s="43">
        <f>N1323+O1323</f>
        <v>6246</v>
      </c>
    </row>
    <row r="1324" spans="2:16" ht="30" hidden="1" x14ac:dyDescent="0.25">
      <c r="B1324" s="256" t="s">
        <v>764</v>
      </c>
      <c r="C1324" s="35">
        <v>810</v>
      </c>
      <c r="D1324" s="61" t="s">
        <v>48</v>
      </c>
      <c r="E1324" s="61" t="s">
        <v>59</v>
      </c>
      <c r="F1324" s="93" t="s">
        <v>765</v>
      </c>
      <c r="G1324" s="58"/>
      <c r="H1324" s="43">
        <f t="shared" ref="H1324:P1324" si="684">H1327+H1328+H1325+H1326</f>
        <v>0</v>
      </c>
      <c r="I1324" s="213">
        <f t="shared" si="684"/>
        <v>0</v>
      </c>
      <c r="J1324" s="43">
        <f t="shared" si="684"/>
        <v>0</v>
      </c>
      <c r="K1324" s="43">
        <f t="shared" si="684"/>
        <v>0</v>
      </c>
      <c r="L1324" s="213">
        <f t="shared" si="684"/>
        <v>0</v>
      </c>
      <c r="M1324" s="43">
        <f t="shared" si="684"/>
        <v>0</v>
      </c>
      <c r="N1324" s="43">
        <f t="shared" si="684"/>
        <v>0</v>
      </c>
      <c r="O1324" s="213">
        <f t="shared" si="684"/>
        <v>0</v>
      </c>
      <c r="P1324" s="43">
        <f t="shared" si="684"/>
        <v>0</v>
      </c>
    </row>
    <row r="1325" spans="2:16" ht="61.5" hidden="1" customHeight="1" x14ac:dyDescent="0.25">
      <c r="B1325" s="256" t="s">
        <v>1244</v>
      </c>
      <c r="C1325" s="35">
        <v>810</v>
      </c>
      <c r="D1325" s="61" t="s">
        <v>48</v>
      </c>
      <c r="E1325" s="61" t="s">
        <v>59</v>
      </c>
      <c r="F1325" s="93" t="s">
        <v>1245</v>
      </c>
      <c r="G1325" s="58">
        <v>500</v>
      </c>
      <c r="H1325" s="43"/>
      <c r="I1325" s="213"/>
      <c r="J1325" s="43"/>
      <c r="K1325" s="43"/>
      <c r="L1325" s="213"/>
      <c r="M1325" s="43"/>
      <c r="N1325" s="43"/>
      <c r="O1325" s="213"/>
      <c r="P1325" s="43"/>
    </row>
    <row r="1326" spans="2:16" ht="85.5" hidden="1" customHeight="1" x14ac:dyDescent="0.25">
      <c r="B1326" s="256" t="s">
        <v>1244</v>
      </c>
      <c r="C1326" s="35">
        <v>810</v>
      </c>
      <c r="D1326" s="61" t="s">
        <v>48</v>
      </c>
      <c r="E1326" s="61" t="s">
        <v>59</v>
      </c>
      <c r="F1326" s="93" t="s">
        <v>774</v>
      </c>
      <c r="G1326" s="58">
        <v>500</v>
      </c>
      <c r="H1326" s="43"/>
      <c r="I1326" s="213"/>
      <c r="J1326" s="43"/>
      <c r="K1326" s="43"/>
      <c r="L1326" s="213"/>
      <c r="M1326" s="43"/>
      <c r="N1326" s="43"/>
      <c r="O1326" s="213"/>
      <c r="P1326" s="43"/>
    </row>
    <row r="1327" spans="2:16" ht="57" hidden="1" customHeight="1" x14ac:dyDescent="0.25">
      <c r="B1327" s="256" t="s">
        <v>905</v>
      </c>
      <c r="C1327" s="35">
        <v>810</v>
      </c>
      <c r="D1327" s="61" t="s">
        <v>48</v>
      </c>
      <c r="E1327" s="61" t="s">
        <v>59</v>
      </c>
      <c r="F1327" s="93" t="s">
        <v>780</v>
      </c>
      <c r="G1327" s="58">
        <v>500</v>
      </c>
      <c r="H1327" s="43"/>
      <c r="I1327" s="213"/>
      <c r="J1327" s="43"/>
      <c r="K1327" s="43"/>
      <c r="L1327" s="213"/>
      <c r="M1327" s="43"/>
      <c r="N1327" s="43"/>
      <c r="O1327" s="213"/>
      <c r="P1327" s="43"/>
    </row>
    <row r="1328" spans="2:16" ht="45" hidden="1" x14ac:dyDescent="0.25">
      <c r="B1328" s="256" t="s">
        <v>1246</v>
      </c>
      <c r="C1328" s="35">
        <v>810</v>
      </c>
      <c r="D1328" s="61" t="s">
        <v>48</v>
      </c>
      <c r="E1328" s="61" t="s">
        <v>59</v>
      </c>
      <c r="F1328" s="93" t="s">
        <v>781</v>
      </c>
      <c r="G1328" s="58">
        <v>500</v>
      </c>
      <c r="H1328" s="43"/>
      <c r="I1328" s="213"/>
      <c r="J1328" s="43"/>
      <c r="K1328" s="43"/>
      <c r="L1328" s="213"/>
      <c r="M1328" s="43"/>
      <c r="N1328" s="43"/>
      <c r="O1328" s="213"/>
      <c r="P1328" s="43"/>
    </row>
    <row r="1329" spans="2:16" ht="15.75" hidden="1" x14ac:dyDescent="0.25">
      <c r="B1329" s="156" t="s">
        <v>1247</v>
      </c>
      <c r="C1329" s="35">
        <v>810</v>
      </c>
      <c r="D1329" s="61" t="s">
        <v>48</v>
      </c>
      <c r="E1329" s="61" t="s">
        <v>59</v>
      </c>
      <c r="F1329" s="93" t="s">
        <v>796</v>
      </c>
      <c r="G1329" s="58"/>
      <c r="H1329" s="9">
        <f t="shared" ref="H1329:P1329" si="685">H1330+H1332+H1334</f>
        <v>0</v>
      </c>
      <c r="I1329" s="217">
        <f t="shared" si="685"/>
        <v>0</v>
      </c>
      <c r="J1329" s="9">
        <f t="shared" si="685"/>
        <v>0</v>
      </c>
      <c r="K1329" s="9">
        <f t="shared" si="685"/>
        <v>0</v>
      </c>
      <c r="L1329" s="217">
        <f t="shared" si="685"/>
        <v>0</v>
      </c>
      <c r="M1329" s="9">
        <f t="shared" si="685"/>
        <v>0</v>
      </c>
      <c r="N1329" s="9">
        <f t="shared" si="685"/>
        <v>0</v>
      </c>
      <c r="O1329" s="217">
        <f t="shared" si="685"/>
        <v>0</v>
      </c>
      <c r="P1329" s="9">
        <f t="shared" si="685"/>
        <v>0</v>
      </c>
    </row>
    <row r="1330" spans="2:16" ht="30" hidden="1" x14ac:dyDescent="0.25">
      <c r="B1330" s="156" t="s">
        <v>1248</v>
      </c>
      <c r="C1330" s="35">
        <v>810</v>
      </c>
      <c r="D1330" s="61" t="s">
        <v>48</v>
      </c>
      <c r="E1330" s="61" t="s">
        <v>59</v>
      </c>
      <c r="F1330" s="93" t="s">
        <v>1249</v>
      </c>
      <c r="G1330" s="58"/>
      <c r="H1330" s="9">
        <f t="shared" ref="H1330:P1330" si="686">H1331</f>
        <v>0</v>
      </c>
      <c r="I1330" s="217">
        <f t="shared" si="686"/>
        <v>0</v>
      </c>
      <c r="J1330" s="9">
        <f t="shared" si="686"/>
        <v>0</v>
      </c>
      <c r="K1330" s="9">
        <f t="shared" si="686"/>
        <v>0</v>
      </c>
      <c r="L1330" s="217">
        <f t="shared" si="686"/>
        <v>0</v>
      </c>
      <c r="M1330" s="9">
        <f t="shared" si="686"/>
        <v>0</v>
      </c>
      <c r="N1330" s="9">
        <f t="shared" si="686"/>
        <v>0</v>
      </c>
      <c r="O1330" s="217">
        <f t="shared" si="686"/>
        <v>0</v>
      </c>
      <c r="P1330" s="9">
        <f t="shared" si="686"/>
        <v>0</v>
      </c>
    </row>
    <row r="1331" spans="2:16" ht="60" hidden="1" x14ac:dyDescent="0.25">
      <c r="B1331" s="156" t="s">
        <v>1250</v>
      </c>
      <c r="C1331" s="35">
        <v>810</v>
      </c>
      <c r="D1331" s="61" t="s">
        <v>48</v>
      </c>
      <c r="E1331" s="61" t="s">
        <v>59</v>
      </c>
      <c r="F1331" s="93" t="s">
        <v>1251</v>
      </c>
      <c r="G1331" s="58">
        <v>600</v>
      </c>
      <c r="H1331" s="43"/>
      <c r="I1331" s="213"/>
      <c r="J1331" s="43"/>
      <c r="K1331" s="43"/>
      <c r="L1331" s="213"/>
      <c r="M1331" s="43"/>
      <c r="N1331" s="43"/>
      <c r="O1331" s="213"/>
      <c r="P1331" s="43"/>
    </row>
    <row r="1332" spans="2:16" ht="30" hidden="1" x14ac:dyDescent="0.25">
      <c r="B1332" s="156" t="s">
        <v>1252</v>
      </c>
      <c r="C1332" s="35">
        <v>810</v>
      </c>
      <c r="D1332" s="61" t="s">
        <v>48</v>
      </c>
      <c r="E1332" s="61" t="s">
        <v>59</v>
      </c>
      <c r="F1332" s="93" t="s">
        <v>1253</v>
      </c>
      <c r="G1332" s="58"/>
      <c r="H1332" s="9">
        <f t="shared" ref="H1332:P1332" si="687">H1333+H1336</f>
        <v>0</v>
      </c>
      <c r="I1332" s="217">
        <f t="shared" si="687"/>
        <v>0</v>
      </c>
      <c r="J1332" s="9">
        <f t="shared" si="687"/>
        <v>0</v>
      </c>
      <c r="K1332" s="9">
        <f t="shared" si="687"/>
        <v>0</v>
      </c>
      <c r="L1332" s="217">
        <f t="shared" si="687"/>
        <v>0</v>
      </c>
      <c r="M1332" s="9">
        <f t="shared" si="687"/>
        <v>0</v>
      </c>
      <c r="N1332" s="9">
        <f t="shared" si="687"/>
        <v>0</v>
      </c>
      <c r="O1332" s="217">
        <f t="shared" si="687"/>
        <v>0</v>
      </c>
      <c r="P1332" s="9">
        <f t="shared" si="687"/>
        <v>0</v>
      </c>
    </row>
    <row r="1333" spans="2:16" ht="45" hidden="1" x14ac:dyDescent="0.25">
      <c r="B1333" s="156" t="s">
        <v>325</v>
      </c>
      <c r="C1333" s="35">
        <v>810</v>
      </c>
      <c r="D1333" s="61" t="s">
        <v>48</v>
      </c>
      <c r="E1333" s="61" t="s">
        <v>59</v>
      </c>
      <c r="F1333" s="93" t="s">
        <v>1254</v>
      </c>
      <c r="G1333" s="58">
        <v>600</v>
      </c>
      <c r="H1333" s="43"/>
      <c r="I1333" s="213"/>
      <c r="J1333" s="43"/>
      <c r="K1333" s="43"/>
      <c r="L1333" s="213"/>
      <c r="M1333" s="43"/>
      <c r="N1333" s="43"/>
      <c r="O1333" s="213"/>
      <c r="P1333" s="43"/>
    </row>
    <row r="1334" spans="2:16" ht="30" hidden="1" x14ac:dyDescent="0.25">
      <c r="B1334" s="156" t="s">
        <v>784</v>
      </c>
      <c r="C1334" s="35">
        <v>810</v>
      </c>
      <c r="D1334" s="61" t="s">
        <v>48</v>
      </c>
      <c r="E1334" s="61" t="s">
        <v>59</v>
      </c>
      <c r="F1334" s="93" t="s">
        <v>1255</v>
      </c>
      <c r="G1334" s="58"/>
      <c r="H1334" s="43">
        <f t="shared" ref="H1334:P1334" si="688">H1335</f>
        <v>0</v>
      </c>
      <c r="I1334" s="213">
        <f t="shared" si="688"/>
        <v>0</v>
      </c>
      <c r="J1334" s="43">
        <f t="shared" si="688"/>
        <v>0</v>
      </c>
      <c r="K1334" s="43">
        <f t="shared" si="688"/>
        <v>0</v>
      </c>
      <c r="L1334" s="213">
        <f t="shared" si="688"/>
        <v>0</v>
      </c>
      <c r="M1334" s="43">
        <f t="shared" si="688"/>
        <v>0</v>
      </c>
      <c r="N1334" s="43">
        <f t="shared" si="688"/>
        <v>0</v>
      </c>
      <c r="O1334" s="213">
        <f t="shared" si="688"/>
        <v>0</v>
      </c>
      <c r="P1334" s="43">
        <f t="shared" si="688"/>
        <v>0</v>
      </c>
    </row>
    <row r="1335" spans="2:16" ht="45" hidden="1" x14ac:dyDescent="0.25">
      <c r="B1335" s="156" t="s">
        <v>1246</v>
      </c>
      <c r="C1335" s="35">
        <v>810</v>
      </c>
      <c r="D1335" s="61" t="s">
        <v>48</v>
      </c>
      <c r="E1335" s="61" t="s">
        <v>59</v>
      </c>
      <c r="F1335" s="93" t="s">
        <v>788</v>
      </c>
      <c r="G1335" s="58">
        <v>500</v>
      </c>
      <c r="H1335" s="43"/>
      <c r="I1335" s="213"/>
      <c r="J1335" s="43"/>
      <c r="K1335" s="43"/>
      <c r="L1335" s="213"/>
      <c r="M1335" s="43"/>
      <c r="N1335" s="43"/>
      <c r="O1335" s="213"/>
      <c r="P1335" s="43"/>
    </row>
    <row r="1336" spans="2:16" ht="60" hidden="1" x14ac:dyDescent="0.25">
      <c r="B1336" s="156" t="s">
        <v>1256</v>
      </c>
      <c r="C1336" s="35">
        <v>810</v>
      </c>
      <c r="D1336" s="61" t="s">
        <v>48</v>
      </c>
      <c r="E1336" s="61" t="s">
        <v>59</v>
      </c>
      <c r="F1336" s="93" t="s">
        <v>1257</v>
      </c>
      <c r="G1336" s="58">
        <v>200</v>
      </c>
      <c r="H1336" s="43"/>
      <c r="I1336" s="213"/>
      <c r="J1336" s="43"/>
      <c r="K1336" s="43"/>
      <c r="L1336" s="213"/>
      <c r="M1336" s="43"/>
      <c r="N1336" s="43"/>
      <c r="O1336" s="213"/>
      <c r="P1336" s="43"/>
    </row>
    <row r="1337" spans="2:16" ht="69.75" hidden="1" customHeight="1" x14ac:dyDescent="0.25">
      <c r="B1337" s="156" t="s">
        <v>2300</v>
      </c>
      <c r="C1337" s="35">
        <v>810</v>
      </c>
      <c r="D1337" s="61" t="s">
        <v>48</v>
      </c>
      <c r="E1337" s="61" t="s">
        <v>59</v>
      </c>
      <c r="F1337" s="93" t="s">
        <v>1258</v>
      </c>
      <c r="G1337" s="58"/>
      <c r="H1337" s="43">
        <f t="shared" ref="H1337:P1337" si="689">H1338</f>
        <v>0</v>
      </c>
      <c r="I1337" s="213">
        <f t="shared" si="689"/>
        <v>0</v>
      </c>
      <c r="J1337" s="43">
        <f t="shared" si="689"/>
        <v>0</v>
      </c>
      <c r="K1337" s="43">
        <f t="shared" si="689"/>
        <v>0</v>
      </c>
      <c r="L1337" s="213">
        <f t="shared" si="689"/>
        <v>0</v>
      </c>
      <c r="M1337" s="43">
        <f t="shared" si="689"/>
        <v>0</v>
      </c>
      <c r="N1337" s="43">
        <f t="shared" si="689"/>
        <v>0</v>
      </c>
      <c r="O1337" s="213">
        <f t="shared" si="689"/>
        <v>0</v>
      </c>
      <c r="P1337" s="43">
        <f t="shared" si="689"/>
        <v>0</v>
      </c>
    </row>
    <row r="1338" spans="2:16" ht="45" hidden="1" customHeight="1" x14ac:dyDescent="0.25">
      <c r="B1338" s="156" t="s">
        <v>1171</v>
      </c>
      <c r="C1338" s="35">
        <v>810</v>
      </c>
      <c r="D1338" s="61" t="s">
        <v>48</v>
      </c>
      <c r="E1338" s="61" t="s">
        <v>59</v>
      </c>
      <c r="F1338" s="93" t="s">
        <v>1259</v>
      </c>
      <c r="G1338" s="58">
        <v>200</v>
      </c>
      <c r="H1338" s="43"/>
      <c r="I1338" s="213"/>
      <c r="J1338" s="43"/>
      <c r="K1338" s="43"/>
      <c r="L1338" s="213"/>
      <c r="M1338" s="43"/>
      <c r="N1338" s="43"/>
      <c r="O1338" s="213"/>
      <c r="P1338" s="43"/>
    </row>
    <row r="1339" spans="2:16" ht="45" hidden="1" customHeight="1" x14ac:dyDescent="0.25">
      <c r="B1339" s="156" t="s">
        <v>325</v>
      </c>
      <c r="C1339" s="35">
        <v>810</v>
      </c>
      <c r="D1339" s="61" t="s">
        <v>48</v>
      </c>
      <c r="E1339" s="61" t="s">
        <v>59</v>
      </c>
      <c r="F1339" s="93" t="s">
        <v>1259</v>
      </c>
      <c r="G1339" s="58">
        <v>600</v>
      </c>
      <c r="H1339" s="43"/>
      <c r="I1339" s="213"/>
      <c r="J1339" s="43"/>
      <c r="K1339" s="43"/>
      <c r="L1339" s="213"/>
      <c r="M1339" s="43"/>
      <c r="N1339" s="43"/>
      <c r="O1339" s="213"/>
      <c r="P1339" s="43"/>
    </row>
    <row r="1340" spans="2:16" ht="70.5" hidden="1" customHeight="1" x14ac:dyDescent="0.25">
      <c r="B1340" s="156" t="s">
        <v>1260</v>
      </c>
      <c r="C1340" s="35">
        <v>810</v>
      </c>
      <c r="D1340" s="61" t="s">
        <v>48</v>
      </c>
      <c r="E1340" s="61" t="s">
        <v>59</v>
      </c>
      <c r="F1340" s="93" t="s">
        <v>1261</v>
      </c>
      <c r="G1340" s="58">
        <v>200</v>
      </c>
      <c r="H1340" s="43"/>
      <c r="I1340" s="213"/>
      <c r="J1340" s="43"/>
      <c r="K1340" s="43"/>
      <c r="L1340" s="213"/>
      <c r="M1340" s="43"/>
      <c r="N1340" s="43"/>
      <c r="O1340" s="213"/>
      <c r="P1340" s="43"/>
    </row>
    <row r="1341" spans="2:16" ht="75" hidden="1" customHeight="1" x14ac:dyDescent="0.25">
      <c r="B1341" s="156" t="s">
        <v>1262</v>
      </c>
      <c r="C1341" s="35">
        <v>810</v>
      </c>
      <c r="D1341" s="61" t="s">
        <v>48</v>
      </c>
      <c r="E1341" s="61" t="s">
        <v>59</v>
      </c>
      <c r="F1341" s="93" t="s">
        <v>1261</v>
      </c>
      <c r="G1341" s="58">
        <v>600</v>
      </c>
      <c r="H1341" s="43"/>
      <c r="I1341" s="213"/>
      <c r="J1341" s="43"/>
      <c r="K1341" s="43"/>
      <c r="L1341" s="213"/>
      <c r="M1341" s="43"/>
      <c r="N1341" s="43"/>
      <c r="O1341" s="213"/>
      <c r="P1341" s="43"/>
    </row>
    <row r="1342" spans="2:16" ht="29.25" customHeight="1" x14ac:dyDescent="0.25">
      <c r="B1342" s="156" t="s">
        <v>1263</v>
      </c>
      <c r="C1342" s="35">
        <v>810</v>
      </c>
      <c r="D1342" s="61" t="s">
        <v>48</v>
      </c>
      <c r="E1342" s="61" t="s">
        <v>59</v>
      </c>
      <c r="F1342" s="93" t="s">
        <v>1185</v>
      </c>
      <c r="G1342" s="58"/>
      <c r="H1342" s="9">
        <f t="shared" ref="H1342:P1342" si="690">H1345+H1343</f>
        <v>6365</v>
      </c>
      <c r="I1342" s="217">
        <f t="shared" si="690"/>
        <v>0</v>
      </c>
      <c r="J1342" s="9">
        <f t="shared" si="690"/>
        <v>6365</v>
      </c>
      <c r="K1342" s="9">
        <f t="shared" si="690"/>
        <v>6365</v>
      </c>
      <c r="L1342" s="217">
        <f t="shared" si="690"/>
        <v>0</v>
      </c>
      <c r="M1342" s="9">
        <f t="shared" si="690"/>
        <v>6365</v>
      </c>
      <c r="N1342" s="9">
        <f t="shared" si="690"/>
        <v>6365</v>
      </c>
      <c r="O1342" s="217">
        <f t="shared" si="690"/>
        <v>0</v>
      </c>
      <c r="P1342" s="9">
        <f t="shared" si="690"/>
        <v>6365</v>
      </c>
    </row>
    <row r="1343" spans="2:16" ht="43.5" customHeight="1" x14ac:dyDescent="0.25">
      <c r="B1343" s="156" t="s">
        <v>201</v>
      </c>
      <c r="C1343" s="35">
        <v>810</v>
      </c>
      <c r="D1343" s="61" t="s">
        <v>48</v>
      </c>
      <c r="E1343" s="61" t="s">
        <v>59</v>
      </c>
      <c r="F1343" s="93" t="s">
        <v>202</v>
      </c>
      <c r="G1343" s="58"/>
      <c r="H1343" s="9">
        <f t="shared" ref="H1343:P1343" si="691">H1344</f>
        <v>6365</v>
      </c>
      <c r="I1343" s="217">
        <f t="shared" si="691"/>
        <v>0</v>
      </c>
      <c r="J1343" s="9">
        <f t="shared" si="691"/>
        <v>6365</v>
      </c>
      <c r="K1343" s="9">
        <f t="shared" si="691"/>
        <v>6365</v>
      </c>
      <c r="L1343" s="217">
        <f t="shared" si="691"/>
        <v>0</v>
      </c>
      <c r="M1343" s="9">
        <f t="shared" si="691"/>
        <v>6365</v>
      </c>
      <c r="N1343" s="9">
        <f t="shared" si="691"/>
        <v>6365</v>
      </c>
      <c r="O1343" s="217">
        <f t="shared" si="691"/>
        <v>0</v>
      </c>
      <c r="P1343" s="9">
        <f t="shared" si="691"/>
        <v>6365</v>
      </c>
    </row>
    <row r="1344" spans="2:16" ht="68.25" customHeight="1" x14ac:dyDescent="0.25">
      <c r="B1344" s="156" t="s">
        <v>1264</v>
      </c>
      <c r="C1344" s="35">
        <v>810</v>
      </c>
      <c r="D1344" s="61" t="s">
        <v>48</v>
      </c>
      <c r="E1344" s="61" t="s">
        <v>59</v>
      </c>
      <c r="F1344" s="93" t="s">
        <v>1265</v>
      </c>
      <c r="G1344" s="58">
        <v>600</v>
      </c>
      <c r="H1344" s="9">
        <v>6365</v>
      </c>
      <c r="I1344" s="217"/>
      <c r="J1344" s="9">
        <f>H1344+I1344</f>
        <v>6365</v>
      </c>
      <c r="K1344" s="9">
        <v>6365</v>
      </c>
      <c r="L1344" s="217"/>
      <c r="M1344" s="9">
        <f>K1344+L1344</f>
        <v>6365</v>
      </c>
      <c r="N1344" s="9">
        <v>6365</v>
      </c>
      <c r="O1344" s="217"/>
      <c r="P1344" s="9">
        <f>N1344+O1344</f>
        <v>6365</v>
      </c>
    </row>
    <row r="1345" spans="2:16" ht="30" hidden="1" x14ac:dyDescent="0.25">
      <c r="B1345" s="156" t="s">
        <v>201</v>
      </c>
      <c r="C1345" s="35">
        <v>810</v>
      </c>
      <c r="D1345" s="61" t="s">
        <v>48</v>
      </c>
      <c r="E1345" s="61" t="s">
        <v>59</v>
      </c>
      <c r="F1345" s="93" t="s">
        <v>1266</v>
      </c>
      <c r="G1345" s="58"/>
      <c r="H1345" s="9">
        <f t="shared" ref="H1345:P1345" si="692">H1346</f>
        <v>0</v>
      </c>
      <c r="I1345" s="217">
        <f t="shared" si="692"/>
        <v>0</v>
      </c>
      <c r="J1345" s="9">
        <f t="shared" si="692"/>
        <v>0</v>
      </c>
      <c r="K1345" s="9">
        <f t="shared" si="692"/>
        <v>0</v>
      </c>
      <c r="L1345" s="217">
        <f t="shared" si="692"/>
        <v>0</v>
      </c>
      <c r="M1345" s="9">
        <f t="shared" si="692"/>
        <v>0</v>
      </c>
      <c r="N1345" s="9">
        <f t="shared" si="692"/>
        <v>0</v>
      </c>
      <c r="O1345" s="217">
        <f t="shared" si="692"/>
        <v>0</v>
      </c>
      <c r="P1345" s="9">
        <f t="shared" si="692"/>
        <v>0</v>
      </c>
    </row>
    <row r="1346" spans="2:16" ht="60" hidden="1" x14ac:dyDescent="0.25">
      <c r="B1346" s="156" t="s">
        <v>1264</v>
      </c>
      <c r="C1346" s="35">
        <v>810</v>
      </c>
      <c r="D1346" s="61" t="s">
        <v>48</v>
      </c>
      <c r="E1346" s="61" t="s">
        <v>59</v>
      </c>
      <c r="F1346" s="93" t="s">
        <v>1267</v>
      </c>
      <c r="G1346" s="58">
        <v>600</v>
      </c>
      <c r="H1346" s="43"/>
      <c r="I1346" s="213"/>
      <c r="J1346" s="43"/>
      <c r="K1346" s="43"/>
      <c r="L1346" s="213"/>
      <c r="M1346" s="43"/>
      <c r="N1346" s="43"/>
      <c r="O1346" s="213"/>
      <c r="P1346" s="43"/>
    </row>
    <row r="1347" spans="2:16" ht="42" customHeight="1" x14ac:dyDescent="0.25">
      <c r="B1347" s="156" t="s">
        <v>1268</v>
      </c>
      <c r="C1347" s="35">
        <v>810</v>
      </c>
      <c r="D1347" s="61" t="s">
        <v>48</v>
      </c>
      <c r="E1347" s="61" t="s">
        <v>59</v>
      </c>
      <c r="F1347" s="93" t="s">
        <v>63</v>
      </c>
      <c r="G1347" s="58"/>
      <c r="H1347" s="9">
        <f t="shared" ref="H1347:J1348" si="693">H1348</f>
        <v>1024</v>
      </c>
      <c r="I1347" s="217">
        <f t="shared" si="693"/>
        <v>0</v>
      </c>
      <c r="J1347" s="9">
        <f t="shared" si="693"/>
        <v>1024</v>
      </c>
      <c r="K1347" s="9">
        <f>K1348</f>
        <v>0</v>
      </c>
      <c r="L1347" s="217">
        <f>L1348</f>
        <v>0</v>
      </c>
      <c r="M1347" s="9"/>
      <c r="N1347" s="9"/>
      <c r="O1347" s="217"/>
      <c r="P1347" s="9"/>
    </row>
    <row r="1348" spans="2:16" ht="18" customHeight="1" x14ac:dyDescent="0.25">
      <c r="B1348" s="156" t="s">
        <v>1066</v>
      </c>
      <c r="C1348" s="35">
        <v>810</v>
      </c>
      <c r="D1348" s="61" t="s">
        <v>48</v>
      </c>
      <c r="E1348" s="61" t="s">
        <v>59</v>
      </c>
      <c r="F1348" s="93" t="s">
        <v>1067</v>
      </c>
      <c r="G1348" s="58"/>
      <c r="H1348" s="9">
        <f t="shared" si="693"/>
        <v>1024</v>
      </c>
      <c r="I1348" s="217">
        <f t="shared" si="693"/>
        <v>0</v>
      </c>
      <c r="J1348" s="9">
        <f t="shared" si="693"/>
        <v>1024</v>
      </c>
      <c r="K1348" s="9">
        <f>K1349</f>
        <v>0</v>
      </c>
      <c r="L1348" s="217">
        <f>L1349</f>
        <v>0</v>
      </c>
      <c r="M1348" s="9"/>
      <c r="N1348" s="9"/>
      <c r="O1348" s="217"/>
      <c r="P1348" s="9"/>
    </row>
    <row r="1349" spans="2:16" ht="110.25" customHeight="1" x14ac:dyDescent="0.25">
      <c r="B1349" s="190" t="s">
        <v>1068</v>
      </c>
      <c r="C1349" s="35">
        <v>810</v>
      </c>
      <c r="D1349" s="61" t="s">
        <v>48</v>
      </c>
      <c r="E1349" s="61" t="s">
        <v>59</v>
      </c>
      <c r="F1349" s="93" t="s">
        <v>1069</v>
      </c>
      <c r="G1349" s="58"/>
      <c r="H1349" s="9">
        <f>H1353+H1350+H1351+H1352</f>
        <v>1024</v>
      </c>
      <c r="I1349" s="217">
        <f>I1353+I1350+I1351+I1352</f>
        <v>0</v>
      </c>
      <c r="J1349" s="9">
        <f>J1353+J1350+J1351+J1352</f>
        <v>1024</v>
      </c>
      <c r="K1349" s="9">
        <f>K1353+K1350+K1351+K1352</f>
        <v>0</v>
      </c>
      <c r="L1349" s="217">
        <f>L1353+L1350+L1351+L1352</f>
        <v>0</v>
      </c>
      <c r="M1349" s="9"/>
      <c r="N1349" s="9"/>
      <c r="O1349" s="217"/>
      <c r="P1349" s="9"/>
    </row>
    <row r="1350" spans="2:16" ht="44.25" hidden="1" customHeight="1" x14ac:dyDescent="0.25">
      <c r="B1350" s="156" t="s">
        <v>1269</v>
      </c>
      <c r="C1350" s="35">
        <v>810</v>
      </c>
      <c r="D1350" s="61" t="s">
        <v>48</v>
      </c>
      <c r="E1350" s="61" t="s">
        <v>59</v>
      </c>
      <c r="F1350" s="93" t="s">
        <v>1071</v>
      </c>
      <c r="G1350" s="58">
        <v>500</v>
      </c>
      <c r="H1350" s="9"/>
      <c r="I1350" s="217"/>
      <c r="J1350" s="9"/>
      <c r="K1350" s="9"/>
      <c r="L1350" s="217"/>
      <c r="M1350" s="9"/>
      <c r="N1350" s="9"/>
      <c r="O1350" s="217"/>
      <c r="P1350" s="9"/>
    </row>
    <row r="1351" spans="2:16" ht="3.75" hidden="1" customHeight="1" x14ac:dyDescent="0.25">
      <c r="B1351" s="156" t="s">
        <v>1270</v>
      </c>
      <c r="C1351" s="35">
        <v>810</v>
      </c>
      <c r="D1351" s="61" t="s">
        <v>48</v>
      </c>
      <c r="E1351" s="61" t="s">
        <v>59</v>
      </c>
      <c r="F1351" s="93" t="s">
        <v>1071</v>
      </c>
      <c r="G1351" s="58">
        <v>600</v>
      </c>
      <c r="H1351" s="9"/>
      <c r="I1351" s="217"/>
      <c r="J1351" s="9"/>
      <c r="K1351" s="9"/>
      <c r="L1351" s="217"/>
      <c r="M1351" s="9"/>
      <c r="N1351" s="9"/>
      <c r="O1351" s="217"/>
      <c r="P1351" s="9"/>
    </row>
    <row r="1352" spans="2:16" ht="68.25" customHeight="1" x14ac:dyDescent="0.25">
      <c r="B1352" s="156" t="s">
        <v>2198</v>
      </c>
      <c r="C1352" s="35">
        <v>810</v>
      </c>
      <c r="D1352" s="61" t="s">
        <v>48</v>
      </c>
      <c r="E1352" s="61" t="s">
        <v>59</v>
      </c>
      <c r="F1352" s="93" t="s">
        <v>1072</v>
      </c>
      <c r="G1352" s="58">
        <v>500</v>
      </c>
      <c r="H1352" s="9">
        <v>1024</v>
      </c>
      <c r="I1352" s="217"/>
      <c r="J1352" s="9">
        <f>H1352+I1352</f>
        <v>1024</v>
      </c>
      <c r="K1352" s="9">
        <v>0</v>
      </c>
      <c r="L1352" s="217"/>
      <c r="M1352" s="9"/>
      <c r="N1352" s="9"/>
      <c r="O1352" s="217"/>
      <c r="P1352" s="9"/>
    </row>
    <row r="1353" spans="2:16" ht="72" hidden="1" customHeight="1" x14ac:dyDescent="0.25">
      <c r="B1353" s="156" t="s">
        <v>1271</v>
      </c>
      <c r="C1353" s="35">
        <v>810</v>
      </c>
      <c r="D1353" s="61" t="s">
        <v>48</v>
      </c>
      <c r="E1353" s="61" t="s">
        <v>59</v>
      </c>
      <c r="F1353" s="93" t="s">
        <v>1072</v>
      </c>
      <c r="G1353" s="59" t="s">
        <v>150</v>
      </c>
      <c r="H1353" s="43"/>
      <c r="I1353" s="213"/>
      <c r="J1353" s="43"/>
      <c r="K1353" s="43"/>
      <c r="L1353" s="213"/>
      <c r="M1353" s="43"/>
      <c r="N1353" s="43"/>
      <c r="O1353" s="213"/>
      <c r="P1353" s="43"/>
    </row>
    <row r="1354" spans="2:16" ht="67.5" customHeight="1" x14ac:dyDescent="0.25">
      <c r="B1354" s="156" t="s">
        <v>1272</v>
      </c>
      <c r="C1354" s="35">
        <v>810</v>
      </c>
      <c r="D1354" s="61" t="s">
        <v>48</v>
      </c>
      <c r="E1354" s="61" t="s">
        <v>59</v>
      </c>
      <c r="F1354" s="93" t="s">
        <v>1273</v>
      </c>
      <c r="G1354" s="58"/>
      <c r="H1354" s="9">
        <f t="shared" ref="H1354:J1355" si="694">H1355</f>
        <v>220</v>
      </c>
      <c r="I1354" s="217">
        <f t="shared" si="694"/>
        <v>0</v>
      </c>
      <c r="J1354" s="9">
        <f t="shared" si="694"/>
        <v>220</v>
      </c>
      <c r="K1354" s="9">
        <f t="shared" ref="K1354:N1355" si="695">K1355</f>
        <v>220</v>
      </c>
      <c r="L1354" s="217">
        <f>L1355</f>
        <v>0</v>
      </c>
      <c r="M1354" s="9">
        <f>M1355</f>
        <v>220</v>
      </c>
      <c r="N1354" s="9">
        <f t="shared" si="695"/>
        <v>220</v>
      </c>
      <c r="O1354" s="217">
        <f>O1355</f>
        <v>0</v>
      </c>
      <c r="P1354" s="9">
        <f>P1355</f>
        <v>220</v>
      </c>
    </row>
    <row r="1355" spans="2:16" ht="29.25" customHeight="1" x14ac:dyDescent="0.25">
      <c r="B1355" s="156" t="s">
        <v>1274</v>
      </c>
      <c r="C1355" s="35">
        <v>810</v>
      </c>
      <c r="D1355" s="61" t="s">
        <v>48</v>
      </c>
      <c r="E1355" s="61" t="s">
        <v>59</v>
      </c>
      <c r="F1355" s="93" t="s">
        <v>297</v>
      </c>
      <c r="G1355" s="58"/>
      <c r="H1355" s="9">
        <f t="shared" si="694"/>
        <v>220</v>
      </c>
      <c r="I1355" s="217">
        <f t="shared" si="694"/>
        <v>0</v>
      </c>
      <c r="J1355" s="9">
        <f t="shared" si="694"/>
        <v>220</v>
      </c>
      <c r="K1355" s="9">
        <f t="shared" si="695"/>
        <v>220</v>
      </c>
      <c r="L1355" s="217">
        <f>L1356</f>
        <v>0</v>
      </c>
      <c r="M1355" s="9">
        <f>M1356</f>
        <v>220</v>
      </c>
      <c r="N1355" s="9">
        <f t="shared" si="695"/>
        <v>220</v>
      </c>
      <c r="O1355" s="217">
        <f>O1356</f>
        <v>0</v>
      </c>
      <c r="P1355" s="9">
        <f>P1356</f>
        <v>220</v>
      </c>
    </row>
    <row r="1356" spans="2:16" ht="42" customHeight="1" x14ac:dyDescent="0.25">
      <c r="B1356" s="156" t="s">
        <v>1275</v>
      </c>
      <c r="C1356" s="35">
        <v>810</v>
      </c>
      <c r="D1356" s="61" t="s">
        <v>48</v>
      </c>
      <c r="E1356" s="61" t="s">
        <v>59</v>
      </c>
      <c r="F1356" s="93" t="s">
        <v>1276</v>
      </c>
      <c r="G1356" s="58"/>
      <c r="H1356" s="9">
        <f t="shared" ref="H1356:P1356" si="696">H1357+H1358</f>
        <v>220</v>
      </c>
      <c r="I1356" s="217">
        <f t="shared" si="696"/>
        <v>0</v>
      </c>
      <c r="J1356" s="9">
        <f t="shared" si="696"/>
        <v>220</v>
      </c>
      <c r="K1356" s="9">
        <f t="shared" si="696"/>
        <v>220</v>
      </c>
      <c r="L1356" s="217">
        <f t="shared" si="696"/>
        <v>0</v>
      </c>
      <c r="M1356" s="9">
        <f t="shared" si="696"/>
        <v>220</v>
      </c>
      <c r="N1356" s="9">
        <f t="shared" si="696"/>
        <v>220</v>
      </c>
      <c r="O1356" s="217">
        <f t="shared" si="696"/>
        <v>0</v>
      </c>
      <c r="P1356" s="9">
        <f t="shared" si="696"/>
        <v>220</v>
      </c>
    </row>
    <row r="1357" spans="2:16" ht="30" customHeight="1" x14ac:dyDescent="0.25">
      <c r="B1357" s="156" t="s">
        <v>661</v>
      </c>
      <c r="C1357" s="35">
        <v>810</v>
      </c>
      <c r="D1357" s="61" t="s">
        <v>48</v>
      </c>
      <c r="E1357" s="61" t="s">
        <v>59</v>
      </c>
      <c r="F1357" s="93" t="s">
        <v>1277</v>
      </c>
      <c r="G1357" s="59" t="s">
        <v>20</v>
      </c>
      <c r="H1357" s="43">
        <v>220</v>
      </c>
      <c r="I1357" s="213"/>
      <c r="J1357" s="43">
        <f>H1357+I1357</f>
        <v>220</v>
      </c>
      <c r="K1357" s="43">
        <v>220</v>
      </c>
      <c r="L1357" s="213"/>
      <c r="M1357" s="43">
        <f>K1357+L1357</f>
        <v>220</v>
      </c>
      <c r="N1357" s="43">
        <v>220</v>
      </c>
      <c r="O1357" s="213"/>
      <c r="P1357" s="43">
        <f>N1357+O1357</f>
        <v>220</v>
      </c>
    </row>
    <row r="1358" spans="2:16" ht="45" hidden="1" x14ac:dyDescent="0.25">
      <c r="B1358" s="156" t="s">
        <v>325</v>
      </c>
      <c r="C1358" s="35">
        <v>810</v>
      </c>
      <c r="D1358" s="61" t="s">
        <v>48</v>
      </c>
      <c r="E1358" s="61" t="s">
        <v>59</v>
      </c>
      <c r="F1358" s="93" t="s">
        <v>1277</v>
      </c>
      <c r="G1358" s="58">
        <v>600</v>
      </c>
      <c r="H1358" s="43"/>
      <c r="I1358" s="213"/>
      <c r="J1358" s="43"/>
      <c r="K1358" s="43"/>
      <c r="L1358" s="213"/>
      <c r="M1358" s="43"/>
      <c r="N1358" s="43"/>
      <c r="O1358" s="213"/>
      <c r="P1358" s="43"/>
    </row>
    <row r="1359" spans="2:16" ht="15.75" x14ac:dyDescent="0.25">
      <c r="B1359" s="158" t="s">
        <v>795</v>
      </c>
      <c r="C1359" s="35">
        <v>810</v>
      </c>
      <c r="D1359" s="34" t="s">
        <v>48</v>
      </c>
      <c r="E1359" s="34" t="s">
        <v>27</v>
      </c>
      <c r="F1359" s="112"/>
      <c r="G1359" s="35"/>
      <c r="H1359" s="44">
        <f t="shared" ref="H1359:P1359" si="697">H1360+H1366</f>
        <v>106891</v>
      </c>
      <c r="I1359" s="216">
        <f t="shared" si="697"/>
        <v>402</v>
      </c>
      <c r="J1359" s="44">
        <f t="shared" si="697"/>
        <v>107293</v>
      </c>
      <c r="K1359" s="44">
        <f t="shared" si="697"/>
        <v>110933</v>
      </c>
      <c r="L1359" s="216">
        <f t="shared" si="697"/>
        <v>-1392</v>
      </c>
      <c r="M1359" s="44">
        <f t="shared" si="697"/>
        <v>109541</v>
      </c>
      <c r="N1359" s="44">
        <f t="shared" si="697"/>
        <v>114542</v>
      </c>
      <c r="O1359" s="216">
        <f t="shared" si="697"/>
        <v>-1903</v>
      </c>
      <c r="P1359" s="44">
        <f t="shared" si="697"/>
        <v>112639</v>
      </c>
    </row>
    <row r="1360" spans="2:16" ht="42.75" customHeight="1" x14ac:dyDescent="0.25">
      <c r="B1360" s="156" t="s">
        <v>1195</v>
      </c>
      <c r="C1360" s="35">
        <v>810</v>
      </c>
      <c r="D1360" s="61" t="s">
        <v>48</v>
      </c>
      <c r="E1360" s="61" t="s">
        <v>27</v>
      </c>
      <c r="F1360" s="93" t="s">
        <v>59</v>
      </c>
      <c r="G1360" s="58"/>
      <c r="H1360" s="43">
        <f t="shared" ref="H1360:P1360" si="698">H1361</f>
        <v>106891</v>
      </c>
      <c r="I1360" s="213">
        <f t="shared" si="698"/>
        <v>402</v>
      </c>
      <c r="J1360" s="43">
        <f t="shared" si="698"/>
        <v>107293</v>
      </c>
      <c r="K1360" s="43">
        <f t="shared" si="698"/>
        <v>110933</v>
      </c>
      <c r="L1360" s="213">
        <f t="shared" si="698"/>
        <v>-1392</v>
      </c>
      <c r="M1360" s="43">
        <f t="shared" si="698"/>
        <v>109541</v>
      </c>
      <c r="N1360" s="43">
        <f t="shared" si="698"/>
        <v>114542</v>
      </c>
      <c r="O1360" s="213">
        <f t="shared" si="698"/>
        <v>-1903</v>
      </c>
      <c r="P1360" s="43">
        <f t="shared" si="698"/>
        <v>112639</v>
      </c>
    </row>
    <row r="1361" spans="2:16" ht="28.5" customHeight="1" x14ac:dyDescent="0.25">
      <c r="B1361" s="156" t="s">
        <v>1247</v>
      </c>
      <c r="C1361" s="35">
        <v>810</v>
      </c>
      <c r="D1361" s="61" t="s">
        <v>48</v>
      </c>
      <c r="E1361" s="61" t="s">
        <v>27</v>
      </c>
      <c r="F1361" s="93" t="s">
        <v>796</v>
      </c>
      <c r="G1361" s="58"/>
      <c r="H1361" s="43">
        <f t="shared" ref="H1361:P1361" si="699">H1362+H1364</f>
        <v>106891</v>
      </c>
      <c r="I1361" s="213">
        <f t="shared" si="699"/>
        <v>402</v>
      </c>
      <c r="J1361" s="43">
        <f t="shared" si="699"/>
        <v>107293</v>
      </c>
      <c r="K1361" s="43">
        <f t="shared" si="699"/>
        <v>110933</v>
      </c>
      <c r="L1361" s="213">
        <f t="shared" si="699"/>
        <v>-1392</v>
      </c>
      <c r="M1361" s="43">
        <f t="shared" si="699"/>
        <v>109541</v>
      </c>
      <c r="N1361" s="43">
        <f t="shared" si="699"/>
        <v>114542</v>
      </c>
      <c r="O1361" s="213">
        <f t="shared" si="699"/>
        <v>-1903</v>
      </c>
      <c r="P1361" s="43">
        <f t="shared" si="699"/>
        <v>112639</v>
      </c>
    </row>
    <row r="1362" spans="2:16" ht="30" x14ac:dyDescent="0.25">
      <c r="B1362" s="156" t="s">
        <v>1248</v>
      </c>
      <c r="C1362" s="35">
        <v>810</v>
      </c>
      <c r="D1362" s="61" t="s">
        <v>48</v>
      </c>
      <c r="E1362" s="61" t="s">
        <v>27</v>
      </c>
      <c r="F1362" s="93" t="s">
        <v>1249</v>
      </c>
      <c r="G1362" s="58"/>
      <c r="H1362" s="43">
        <f t="shared" ref="H1362:P1362" si="700">H1363</f>
        <v>103891</v>
      </c>
      <c r="I1362" s="213">
        <f t="shared" si="700"/>
        <v>402</v>
      </c>
      <c r="J1362" s="43">
        <f t="shared" si="700"/>
        <v>104293</v>
      </c>
      <c r="K1362" s="43">
        <f t="shared" si="700"/>
        <v>107933</v>
      </c>
      <c r="L1362" s="213">
        <f t="shared" si="700"/>
        <v>-1392</v>
      </c>
      <c r="M1362" s="43">
        <f t="shared" si="700"/>
        <v>106541</v>
      </c>
      <c r="N1362" s="43">
        <f t="shared" si="700"/>
        <v>111542</v>
      </c>
      <c r="O1362" s="213">
        <f t="shared" si="700"/>
        <v>-1903</v>
      </c>
      <c r="P1362" s="43">
        <f t="shared" si="700"/>
        <v>109639</v>
      </c>
    </row>
    <row r="1363" spans="2:16" ht="66" customHeight="1" x14ac:dyDescent="0.25">
      <c r="B1363" s="156" t="s">
        <v>1250</v>
      </c>
      <c r="C1363" s="35">
        <v>810</v>
      </c>
      <c r="D1363" s="61" t="s">
        <v>48</v>
      </c>
      <c r="E1363" s="61" t="s">
        <v>27</v>
      </c>
      <c r="F1363" s="93" t="s">
        <v>1251</v>
      </c>
      <c r="G1363" s="58">
        <v>600</v>
      </c>
      <c r="H1363" s="43">
        <v>103891</v>
      </c>
      <c r="I1363" s="213">
        <v>402</v>
      </c>
      <c r="J1363" s="43">
        <f>H1363+I1363</f>
        <v>104293</v>
      </c>
      <c r="K1363" s="43">
        <v>107933</v>
      </c>
      <c r="L1363" s="213">
        <f>-2632+1240</f>
        <v>-1392</v>
      </c>
      <c r="M1363" s="43">
        <f>K1363+L1363</f>
        <v>106541</v>
      </c>
      <c r="N1363" s="43">
        <v>111542</v>
      </c>
      <c r="O1363" s="213">
        <f>-2726+823</f>
        <v>-1903</v>
      </c>
      <c r="P1363" s="43">
        <f>N1363+O1363</f>
        <v>109639</v>
      </c>
    </row>
    <row r="1364" spans="2:16" ht="27.75" customHeight="1" x14ac:dyDescent="0.25">
      <c r="B1364" s="156" t="s">
        <v>1252</v>
      </c>
      <c r="C1364" s="35">
        <v>810</v>
      </c>
      <c r="D1364" s="61" t="s">
        <v>48</v>
      </c>
      <c r="E1364" s="61" t="s">
        <v>27</v>
      </c>
      <c r="F1364" s="93" t="s">
        <v>1253</v>
      </c>
      <c r="G1364" s="58"/>
      <c r="H1364" s="43">
        <f t="shared" ref="H1364:P1364" si="701">H1365</f>
        <v>3000</v>
      </c>
      <c r="I1364" s="213">
        <f t="shared" si="701"/>
        <v>0</v>
      </c>
      <c r="J1364" s="43">
        <f t="shared" si="701"/>
        <v>3000</v>
      </c>
      <c r="K1364" s="43">
        <f t="shared" si="701"/>
        <v>3000</v>
      </c>
      <c r="L1364" s="213">
        <f t="shared" si="701"/>
        <v>0</v>
      </c>
      <c r="M1364" s="43">
        <f t="shared" si="701"/>
        <v>3000</v>
      </c>
      <c r="N1364" s="43">
        <f t="shared" si="701"/>
        <v>3000</v>
      </c>
      <c r="O1364" s="213">
        <f t="shared" si="701"/>
        <v>0</v>
      </c>
      <c r="P1364" s="43">
        <f t="shared" si="701"/>
        <v>3000</v>
      </c>
    </row>
    <row r="1365" spans="2:16" ht="45" x14ac:dyDescent="0.25">
      <c r="B1365" s="156" t="s">
        <v>325</v>
      </c>
      <c r="C1365" s="35">
        <v>810</v>
      </c>
      <c r="D1365" s="61" t="s">
        <v>48</v>
      </c>
      <c r="E1365" s="61" t="s">
        <v>27</v>
      </c>
      <c r="F1365" s="93" t="s">
        <v>1254</v>
      </c>
      <c r="G1365" s="58">
        <v>600</v>
      </c>
      <c r="H1365" s="43">
        <v>3000</v>
      </c>
      <c r="I1365" s="213"/>
      <c r="J1365" s="43">
        <f>H1365+I1365</f>
        <v>3000</v>
      </c>
      <c r="K1365" s="43">
        <v>3000</v>
      </c>
      <c r="L1365" s="213"/>
      <c r="M1365" s="43">
        <f>K1365+L1365</f>
        <v>3000</v>
      </c>
      <c r="N1365" s="43">
        <v>3000</v>
      </c>
      <c r="O1365" s="213"/>
      <c r="P1365" s="43">
        <f>N1365+O1365</f>
        <v>3000</v>
      </c>
    </row>
    <row r="1366" spans="2:16" ht="42.75" hidden="1" customHeight="1" x14ac:dyDescent="0.25">
      <c r="B1366" s="156" t="s">
        <v>1268</v>
      </c>
      <c r="C1366" s="35">
        <v>810</v>
      </c>
      <c r="D1366" s="61" t="s">
        <v>48</v>
      </c>
      <c r="E1366" s="61" t="s">
        <v>27</v>
      </c>
      <c r="F1366" s="93" t="s">
        <v>63</v>
      </c>
      <c r="G1366" s="58"/>
      <c r="H1366" s="9">
        <f>H1367</f>
        <v>0</v>
      </c>
      <c r="I1366" s="217">
        <f t="shared" ref="I1366:J1368" si="702">I1367</f>
        <v>0</v>
      </c>
      <c r="J1366" s="9">
        <f t="shared" si="702"/>
        <v>0</v>
      </c>
      <c r="K1366" s="9">
        <f t="shared" ref="K1366:N1368" si="703">K1367</f>
        <v>0</v>
      </c>
      <c r="L1366" s="217">
        <f t="shared" ref="L1366:M1368" si="704">L1367</f>
        <v>0</v>
      </c>
      <c r="M1366" s="9">
        <f t="shared" si="704"/>
        <v>0</v>
      </c>
      <c r="N1366" s="9">
        <f t="shared" si="703"/>
        <v>0</v>
      </c>
      <c r="O1366" s="217">
        <f t="shared" ref="O1366:P1368" si="705">O1367</f>
        <v>0</v>
      </c>
      <c r="P1366" s="9">
        <f t="shared" si="705"/>
        <v>0</v>
      </c>
    </row>
    <row r="1367" spans="2:16" ht="15.75" hidden="1" x14ac:dyDescent="0.25">
      <c r="B1367" s="156" t="s">
        <v>1066</v>
      </c>
      <c r="C1367" s="35">
        <v>810</v>
      </c>
      <c r="D1367" s="61" t="s">
        <v>48</v>
      </c>
      <c r="E1367" s="61" t="s">
        <v>27</v>
      </c>
      <c r="F1367" s="93" t="s">
        <v>1067</v>
      </c>
      <c r="G1367" s="58"/>
      <c r="H1367" s="9">
        <f>H1368</f>
        <v>0</v>
      </c>
      <c r="I1367" s="217">
        <f t="shared" si="702"/>
        <v>0</v>
      </c>
      <c r="J1367" s="9">
        <f t="shared" si="702"/>
        <v>0</v>
      </c>
      <c r="K1367" s="9">
        <f t="shared" si="703"/>
        <v>0</v>
      </c>
      <c r="L1367" s="217">
        <f t="shared" si="704"/>
        <v>0</v>
      </c>
      <c r="M1367" s="9">
        <f t="shared" si="704"/>
        <v>0</v>
      </c>
      <c r="N1367" s="9">
        <f t="shared" si="703"/>
        <v>0</v>
      </c>
      <c r="O1367" s="217">
        <f t="shared" si="705"/>
        <v>0</v>
      </c>
      <c r="P1367" s="9">
        <f t="shared" si="705"/>
        <v>0</v>
      </c>
    </row>
    <row r="1368" spans="2:16" ht="105.75" hidden="1" customHeight="1" x14ac:dyDescent="0.25">
      <c r="B1368" s="190" t="s">
        <v>1068</v>
      </c>
      <c r="C1368" s="35">
        <v>810</v>
      </c>
      <c r="D1368" s="61" t="s">
        <v>48</v>
      </c>
      <c r="E1368" s="61" t="s">
        <v>27</v>
      </c>
      <c r="F1368" s="93" t="s">
        <v>1069</v>
      </c>
      <c r="G1368" s="58"/>
      <c r="H1368" s="9">
        <f>H1369</f>
        <v>0</v>
      </c>
      <c r="I1368" s="217">
        <f t="shared" si="702"/>
        <v>0</v>
      </c>
      <c r="J1368" s="9">
        <f t="shared" si="702"/>
        <v>0</v>
      </c>
      <c r="K1368" s="9">
        <f t="shared" si="703"/>
        <v>0</v>
      </c>
      <c r="L1368" s="217">
        <f t="shared" si="704"/>
        <v>0</v>
      </c>
      <c r="M1368" s="9">
        <f t="shared" si="704"/>
        <v>0</v>
      </c>
      <c r="N1368" s="9">
        <f t="shared" si="703"/>
        <v>0</v>
      </c>
      <c r="O1368" s="217">
        <f t="shared" si="705"/>
        <v>0</v>
      </c>
      <c r="P1368" s="9">
        <f t="shared" si="705"/>
        <v>0</v>
      </c>
    </row>
    <row r="1369" spans="2:16" ht="42" hidden="1" customHeight="1" x14ac:dyDescent="0.25">
      <c r="B1369" s="156" t="s">
        <v>1205</v>
      </c>
      <c r="C1369" s="35">
        <v>810</v>
      </c>
      <c r="D1369" s="61" t="s">
        <v>48</v>
      </c>
      <c r="E1369" s="61" t="s">
        <v>27</v>
      </c>
      <c r="F1369" s="93" t="s">
        <v>1072</v>
      </c>
      <c r="G1369" s="58">
        <v>500</v>
      </c>
      <c r="H1369" s="9"/>
      <c r="I1369" s="217"/>
      <c r="J1369" s="9"/>
      <c r="K1369" s="9"/>
      <c r="L1369" s="217"/>
      <c r="M1369" s="9"/>
      <c r="N1369" s="9"/>
      <c r="O1369" s="217"/>
      <c r="P1369" s="9"/>
    </row>
    <row r="1370" spans="2:16" ht="0.95" customHeight="1" x14ac:dyDescent="0.25">
      <c r="B1370" s="156" t="s">
        <v>1270</v>
      </c>
      <c r="C1370" s="35">
        <v>810</v>
      </c>
      <c r="D1370" s="61" t="s">
        <v>48</v>
      </c>
      <c r="E1370" s="61" t="s">
        <v>27</v>
      </c>
      <c r="F1370" s="93" t="s">
        <v>1071</v>
      </c>
      <c r="G1370" s="58"/>
      <c r="H1370" s="9"/>
      <c r="I1370" s="217"/>
      <c r="J1370" s="9"/>
      <c r="K1370" s="9"/>
      <c r="L1370" s="217"/>
      <c r="M1370" s="9"/>
      <c r="N1370" s="9"/>
      <c r="O1370" s="217"/>
      <c r="P1370" s="9"/>
    </row>
    <row r="1371" spans="2:16" ht="55.5" hidden="1" customHeight="1" x14ac:dyDescent="0.25">
      <c r="B1371" s="156" t="s">
        <v>1278</v>
      </c>
      <c r="C1371" s="35">
        <v>810</v>
      </c>
      <c r="D1371" s="61" t="s">
        <v>48</v>
      </c>
      <c r="E1371" s="61" t="s">
        <v>59</v>
      </c>
      <c r="F1371" s="93" t="s">
        <v>1072</v>
      </c>
      <c r="G1371" s="58">
        <v>500</v>
      </c>
      <c r="H1371" s="9"/>
      <c r="I1371" s="217"/>
      <c r="J1371" s="9"/>
      <c r="K1371" s="9"/>
      <c r="L1371" s="217"/>
      <c r="M1371" s="9"/>
      <c r="N1371" s="9"/>
      <c r="O1371" s="217"/>
      <c r="P1371" s="9"/>
    </row>
    <row r="1372" spans="2:16" ht="15.75" hidden="1" x14ac:dyDescent="0.25">
      <c r="B1372" s="156" t="s">
        <v>1066</v>
      </c>
      <c r="C1372" s="35">
        <v>810</v>
      </c>
      <c r="D1372" s="61" t="s">
        <v>48</v>
      </c>
      <c r="E1372" s="61" t="s">
        <v>63</v>
      </c>
      <c r="F1372" s="93" t="s">
        <v>1067</v>
      </c>
      <c r="G1372" s="58"/>
      <c r="H1372" s="9">
        <f t="shared" ref="H1372:P1372" si="706">H1373</f>
        <v>0</v>
      </c>
      <c r="I1372" s="217">
        <f t="shared" si="706"/>
        <v>0</v>
      </c>
      <c r="J1372" s="9">
        <f t="shared" si="706"/>
        <v>0</v>
      </c>
      <c r="K1372" s="9">
        <f t="shared" si="706"/>
        <v>0</v>
      </c>
      <c r="L1372" s="217">
        <f t="shared" si="706"/>
        <v>0</v>
      </c>
      <c r="M1372" s="9">
        <f t="shared" si="706"/>
        <v>0</v>
      </c>
      <c r="N1372" s="9">
        <f t="shared" si="706"/>
        <v>0</v>
      </c>
      <c r="O1372" s="217">
        <f t="shared" si="706"/>
        <v>0</v>
      </c>
      <c r="P1372" s="9">
        <f t="shared" si="706"/>
        <v>0</v>
      </c>
    </row>
    <row r="1373" spans="2:16" ht="61.5" hidden="1" customHeight="1" x14ac:dyDescent="0.25">
      <c r="B1373" s="156" t="s">
        <v>1279</v>
      </c>
      <c r="C1373" s="35">
        <v>810</v>
      </c>
      <c r="D1373" s="61" t="s">
        <v>48</v>
      </c>
      <c r="E1373" s="61" t="s">
        <v>63</v>
      </c>
      <c r="F1373" s="93" t="s">
        <v>1069</v>
      </c>
      <c r="G1373" s="58"/>
      <c r="H1373" s="9">
        <f t="shared" ref="H1373:P1373" si="707">H1375+H1374</f>
        <v>0</v>
      </c>
      <c r="I1373" s="217">
        <f t="shared" si="707"/>
        <v>0</v>
      </c>
      <c r="J1373" s="9">
        <f t="shared" si="707"/>
        <v>0</v>
      </c>
      <c r="K1373" s="9">
        <f t="shared" si="707"/>
        <v>0</v>
      </c>
      <c r="L1373" s="217">
        <f t="shared" si="707"/>
        <v>0</v>
      </c>
      <c r="M1373" s="9">
        <f t="shared" si="707"/>
        <v>0</v>
      </c>
      <c r="N1373" s="9">
        <f t="shared" si="707"/>
        <v>0</v>
      </c>
      <c r="O1373" s="217">
        <f t="shared" si="707"/>
        <v>0</v>
      </c>
      <c r="P1373" s="9">
        <f t="shared" si="707"/>
        <v>0</v>
      </c>
    </row>
    <row r="1374" spans="2:16" ht="70.5" hidden="1" customHeight="1" x14ac:dyDescent="0.25">
      <c r="B1374" s="256" t="s">
        <v>1070</v>
      </c>
      <c r="C1374" s="35">
        <v>810</v>
      </c>
      <c r="D1374" s="61" t="s">
        <v>48</v>
      </c>
      <c r="E1374" s="61" t="s">
        <v>63</v>
      </c>
      <c r="F1374" s="93" t="s">
        <v>1071</v>
      </c>
      <c r="G1374" s="58">
        <v>600</v>
      </c>
      <c r="H1374" s="43"/>
      <c r="I1374" s="213"/>
      <c r="J1374" s="43"/>
      <c r="K1374" s="43"/>
      <c r="L1374" s="213"/>
      <c r="M1374" s="43"/>
      <c r="N1374" s="43"/>
      <c r="O1374" s="213"/>
      <c r="P1374" s="43"/>
    </row>
    <row r="1375" spans="2:16" ht="81" hidden="1" customHeight="1" x14ac:dyDescent="0.25">
      <c r="B1375" s="156" t="s">
        <v>1280</v>
      </c>
      <c r="C1375" s="35">
        <v>810</v>
      </c>
      <c r="D1375" s="61" t="s">
        <v>48</v>
      </c>
      <c r="E1375" s="61" t="s">
        <v>63</v>
      </c>
      <c r="F1375" s="93" t="s">
        <v>1072</v>
      </c>
      <c r="G1375" s="58">
        <v>600</v>
      </c>
      <c r="H1375" s="43"/>
      <c r="I1375" s="213"/>
      <c r="J1375" s="43"/>
      <c r="K1375" s="43"/>
      <c r="L1375" s="213"/>
      <c r="M1375" s="43"/>
      <c r="N1375" s="43"/>
      <c r="O1375" s="213"/>
      <c r="P1375" s="43"/>
    </row>
    <row r="1376" spans="2:16" ht="19.5" customHeight="1" x14ac:dyDescent="0.25">
      <c r="B1376" s="158" t="s">
        <v>354</v>
      </c>
      <c r="C1376" s="35">
        <v>810</v>
      </c>
      <c r="D1376" s="34" t="s">
        <v>48</v>
      </c>
      <c r="E1376" s="34" t="s">
        <v>63</v>
      </c>
      <c r="F1376" s="112"/>
      <c r="G1376" s="35"/>
      <c r="H1376" s="44">
        <f t="shared" ref="H1376:J1377" si="708">H1377</f>
        <v>220305</v>
      </c>
      <c r="I1376" s="216">
        <f t="shared" si="708"/>
        <v>1123</v>
      </c>
      <c r="J1376" s="44">
        <f t="shared" si="708"/>
        <v>221428</v>
      </c>
      <c r="K1376" s="44">
        <f t="shared" ref="K1376:N1377" si="709">K1377</f>
        <v>226791</v>
      </c>
      <c r="L1376" s="216">
        <f>L1377</f>
        <v>-3096</v>
      </c>
      <c r="M1376" s="44">
        <f>M1377</f>
        <v>223695</v>
      </c>
      <c r="N1376" s="44">
        <f t="shared" si="709"/>
        <v>233762</v>
      </c>
      <c r="O1376" s="216">
        <f>O1377</f>
        <v>-3923</v>
      </c>
      <c r="P1376" s="44">
        <f>P1377</f>
        <v>229839</v>
      </c>
    </row>
    <row r="1377" spans="2:16" ht="40.5" customHeight="1" x14ac:dyDescent="0.25">
      <c r="B1377" s="156" t="s">
        <v>50</v>
      </c>
      <c r="C1377" s="35">
        <v>810</v>
      </c>
      <c r="D1377" s="61" t="s">
        <v>48</v>
      </c>
      <c r="E1377" s="61" t="s">
        <v>63</v>
      </c>
      <c r="F1377" s="93" t="s">
        <v>51</v>
      </c>
      <c r="G1377" s="58"/>
      <c r="H1377" s="9">
        <f t="shared" si="708"/>
        <v>220305</v>
      </c>
      <c r="I1377" s="217">
        <f t="shared" si="708"/>
        <v>1123</v>
      </c>
      <c r="J1377" s="9">
        <f t="shared" si="708"/>
        <v>221428</v>
      </c>
      <c r="K1377" s="9">
        <f t="shared" si="709"/>
        <v>226791</v>
      </c>
      <c r="L1377" s="217">
        <f>L1378</f>
        <v>-3096</v>
      </c>
      <c r="M1377" s="9">
        <f>M1378</f>
        <v>223695</v>
      </c>
      <c r="N1377" s="9">
        <f t="shared" si="709"/>
        <v>233762</v>
      </c>
      <c r="O1377" s="217">
        <f>O1378</f>
        <v>-3923</v>
      </c>
      <c r="P1377" s="9">
        <f>P1378</f>
        <v>229839</v>
      </c>
    </row>
    <row r="1378" spans="2:16" ht="29.25" customHeight="1" x14ac:dyDescent="0.25">
      <c r="B1378" s="156" t="s">
        <v>355</v>
      </c>
      <c r="C1378" s="35">
        <v>810</v>
      </c>
      <c r="D1378" s="61" t="s">
        <v>48</v>
      </c>
      <c r="E1378" s="61" t="s">
        <v>63</v>
      </c>
      <c r="F1378" s="93" t="s">
        <v>356</v>
      </c>
      <c r="G1378" s="58"/>
      <c r="H1378" s="9">
        <f t="shared" ref="H1378:P1378" si="710">H1379+H1381</f>
        <v>220305</v>
      </c>
      <c r="I1378" s="217">
        <f t="shared" si="710"/>
        <v>1123</v>
      </c>
      <c r="J1378" s="9">
        <f t="shared" si="710"/>
        <v>221428</v>
      </c>
      <c r="K1378" s="9">
        <f t="shared" si="710"/>
        <v>226791</v>
      </c>
      <c r="L1378" s="217">
        <f t="shared" si="710"/>
        <v>-3096</v>
      </c>
      <c r="M1378" s="9">
        <f t="shared" si="710"/>
        <v>223695</v>
      </c>
      <c r="N1378" s="9">
        <f t="shared" si="710"/>
        <v>233762</v>
      </c>
      <c r="O1378" s="217">
        <f t="shared" si="710"/>
        <v>-3923</v>
      </c>
      <c r="P1378" s="9">
        <f t="shared" si="710"/>
        <v>229839</v>
      </c>
    </row>
    <row r="1379" spans="2:16" ht="42" customHeight="1" x14ac:dyDescent="0.25">
      <c r="B1379" s="156" t="s">
        <v>183</v>
      </c>
      <c r="C1379" s="35">
        <v>810</v>
      </c>
      <c r="D1379" s="61" t="s">
        <v>48</v>
      </c>
      <c r="E1379" s="61" t="s">
        <v>63</v>
      </c>
      <c r="F1379" s="93" t="s">
        <v>357</v>
      </c>
      <c r="G1379" s="58"/>
      <c r="H1379" s="9">
        <f t="shared" ref="H1379:P1379" si="711">H1380</f>
        <v>204019</v>
      </c>
      <c r="I1379" s="217">
        <f t="shared" si="711"/>
        <v>1123</v>
      </c>
      <c r="J1379" s="9">
        <f t="shared" si="711"/>
        <v>205142</v>
      </c>
      <c r="K1379" s="9">
        <f t="shared" si="711"/>
        <v>209854</v>
      </c>
      <c r="L1379" s="217">
        <f t="shared" si="711"/>
        <v>-3096</v>
      </c>
      <c r="M1379" s="9">
        <f t="shared" si="711"/>
        <v>206758</v>
      </c>
      <c r="N1379" s="9">
        <f t="shared" si="711"/>
        <v>216148</v>
      </c>
      <c r="O1379" s="217">
        <f t="shared" si="711"/>
        <v>-3923</v>
      </c>
      <c r="P1379" s="9">
        <f t="shared" si="711"/>
        <v>212225</v>
      </c>
    </row>
    <row r="1380" spans="2:16" ht="68.25" customHeight="1" x14ac:dyDescent="0.25">
      <c r="B1380" s="156" t="s">
        <v>933</v>
      </c>
      <c r="C1380" s="35">
        <v>810</v>
      </c>
      <c r="D1380" s="61" t="s">
        <v>48</v>
      </c>
      <c r="E1380" s="61" t="s">
        <v>63</v>
      </c>
      <c r="F1380" s="93" t="s">
        <v>359</v>
      </c>
      <c r="G1380" s="59" t="s">
        <v>150</v>
      </c>
      <c r="H1380" s="43">
        <v>204019</v>
      </c>
      <c r="I1380" s="213">
        <v>1123</v>
      </c>
      <c r="J1380" s="43">
        <f>H1380+I1380</f>
        <v>205142</v>
      </c>
      <c r="K1380" s="43">
        <v>209854</v>
      </c>
      <c r="L1380" s="213">
        <f>-5035+1939</f>
        <v>-3096</v>
      </c>
      <c r="M1380" s="43">
        <f>K1380+L1380</f>
        <v>206758</v>
      </c>
      <c r="N1380" s="43">
        <v>216148</v>
      </c>
      <c r="O1380" s="213">
        <f>-5223+1300</f>
        <v>-3923</v>
      </c>
      <c r="P1380" s="43">
        <f>N1380+O1380</f>
        <v>212225</v>
      </c>
    </row>
    <row r="1381" spans="2:16" ht="27.75" customHeight="1" x14ac:dyDescent="0.25">
      <c r="B1381" s="156" t="s">
        <v>934</v>
      </c>
      <c r="C1381" s="35">
        <v>810</v>
      </c>
      <c r="D1381" s="61" t="s">
        <v>48</v>
      </c>
      <c r="E1381" s="61" t="s">
        <v>63</v>
      </c>
      <c r="F1381" s="93" t="s">
        <v>935</v>
      </c>
      <c r="G1381" s="58"/>
      <c r="H1381" s="9">
        <f t="shared" ref="H1381:P1381" si="712">H1382+H1383</f>
        <v>16286</v>
      </c>
      <c r="I1381" s="217">
        <f t="shared" si="712"/>
        <v>0</v>
      </c>
      <c r="J1381" s="9">
        <f t="shared" si="712"/>
        <v>16286</v>
      </c>
      <c r="K1381" s="9">
        <f t="shared" si="712"/>
        <v>16937</v>
      </c>
      <c r="L1381" s="217">
        <f t="shared" si="712"/>
        <v>0</v>
      </c>
      <c r="M1381" s="9">
        <f t="shared" si="712"/>
        <v>16937</v>
      </c>
      <c r="N1381" s="9">
        <f t="shared" si="712"/>
        <v>17614</v>
      </c>
      <c r="O1381" s="217">
        <f t="shared" si="712"/>
        <v>0</v>
      </c>
      <c r="P1381" s="9">
        <f t="shared" si="712"/>
        <v>17614</v>
      </c>
    </row>
    <row r="1382" spans="2:16" ht="45" hidden="1" x14ac:dyDescent="0.25">
      <c r="B1382" s="156" t="s">
        <v>936</v>
      </c>
      <c r="C1382" s="35">
        <v>810</v>
      </c>
      <c r="D1382" s="61" t="s">
        <v>48</v>
      </c>
      <c r="E1382" s="61" t="s">
        <v>63</v>
      </c>
      <c r="F1382" s="93" t="s">
        <v>937</v>
      </c>
      <c r="G1382" s="59" t="s">
        <v>210</v>
      </c>
      <c r="H1382" s="43"/>
      <c r="I1382" s="213"/>
      <c r="J1382" s="43"/>
      <c r="K1382" s="43"/>
      <c r="L1382" s="213"/>
      <c r="M1382" s="43"/>
      <c r="N1382" s="43"/>
      <c r="O1382" s="213"/>
      <c r="P1382" s="43"/>
    </row>
    <row r="1383" spans="2:16" ht="27.75" customHeight="1" x14ac:dyDescent="0.25">
      <c r="B1383" s="156" t="s">
        <v>938</v>
      </c>
      <c r="C1383" s="35">
        <v>810</v>
      </c>
      <c r="D1383" s="61" t="s">
        <v>48</v>
      </c>
      <c r="E1383" s="61" t="s">
        <v>63</v>
      </c>
      <c r="F1383" s="93" t="s">
        <v>939</v>
      </c>
      <c r="G1383" s="59" t="s">
        <v>210</v>
      </c>
      <c r="H1383" s="43">
        <v>16286</v>
      </c>
      <c r="I1383" s="213"/>
      <c r="J1383" s="43">
        <f>H1383+I1383</f>
        <v>16286</v>
      </c>
      <c r="K1383" s="43">
        <v>16937</v>
      </c>
      <c r="L1383" s="213"/>
      <c r="M1383" s="43">
        <f>K1383+L1383</f>
        <v>16937</v>
      </c>
      <c r="N1383" s="43">
        <v>17614</v>
      </c>
      <c r="O1383" s="213"/>
      <c r="P1383" s="43">
        <f>N1383+O1383</f>
        <v>17614</v>
      </c>
    </row>
    <row r="1384" spans="2:16" ht="29.25" x14ac:dyDescent="0.25">
      <c r="B1384" s="158" t="s">
        <v>49</v>
      </c>
      <c r="C1384" s="35">
        <v>810</v>
      </c>
      <c r="D1384" s="34" t="s">
        <v>48</v>
      </c>
      <c r="E1384" s="34" t="s">
        <v>15</v>
      </c>
      <c r="F1384" s="33"/>
      <c r="G1384" s="35"/>
      <c r="H1384" s="8">
        <f t="shared" ref="H1384:P1384" si="713">H1385+H1389</f>
        <v>60864</v>
      </c>
      <c r="I1384" s="211">
        <f t="shared" si="713"/>
        <v>0</v>
      </c>
      <c r="J1384" s="8">
        <f t="shared" si="713"/>
        <v>60864</v>
      </c>
      <c r="K1384" s="8">
        <f t="shared" si="713"/>
        <v>63140</v>
      </c>
      <c r="L1384" s="211">
        <f t="shared" si="713"/>
        <v>-1723</v>
      </c>
      <c r="M1384" s="8">
        <f t="shared" si="713"/>
        <v>61417</v>
      </c>
      <c r="N1384" s="8">
        <f t="shared" si="713"/>
        <v>65452</v>
      </c>
      <c r="O1384" s="211">
        <f t="shared" si="713"/>
        <v>-1791</v>
      </c>
      <c r="P1384" s="8">
        <f t="shared" si="713"/>
        <v>63661</v>
      </c>
    </row>
    <row r="1385" spans="2:16" ht="43.5" customHeight="1" x14ac:dyDescent="0.25">
      <c r="B1385" s="156" t="s">
        <v>1195</v>
      </c>
      <c r="C1385" s="35">
        <v>810</v>
      </c>
      <c r="D1385" s="61" t="s">
        <v>48</v>
      </c>
      <c r="E1385" s="61" t="s">
        <v>15</v>
      </c>
      <c r="F1385" s="93" t="s">
        <v>59</v>
      </c>
      <c r="G1385" s="35"/>
      <c r="H1385" s="9">
        <f>H1386</f>
        <v>60796</v>
      </c>
      <c r="I1385" s="217">
        <f t="shared" ref="I1385:J1387" si="714">I1386</f>
        <v>0</v>
      </c>
      <c r="J1385" s="9">
        <f t="shared" si="714"/>
        <v>60796</v>
      </c>
      <c r="K1385" s="9">
        <f t="shared" ref="K1385:N1387" si="715">K1386</f>
        <v>63072</v>
      </c>
      <c r="L1385" s="217">
        <f t="shared" ref="L1385:M1387" si="716">L1386</f>
        <v>-1723</v>
      </c>
      <c r="M1385" s="9">
        <f t="shared" si="716"/>
        <v>61349</v>
      </c>
      <c r="N1385" s="9">
        <f t="shared" si="715"/>
        <v>65384</v>
      </c>
      <c r="O1385" s="217">
        <f t="shared" ref="O1385:P1387" si="717">O1386</f>
        <v>-1791</v>
      </c>
      <c r="P1385" s="9">
        <f t="shared" si="717"/>
        <v>63593</v>
      </c>
    </row>
    <row r="1386" spans="2:16" ht="30" x14ac:dyDescent="0.25">
      <c r="B1386" s="156" t="s">
        <v>1263</v>
      </c>
      <c r="C1386" s="35">
        <v>810</v>
      </c>
      <c r="D1386" s="61" t="s">
        <v>48</v>
      </c>
      <c r="E1386" s="61" t="s">
        <v>15</v>
      </c>
      <c r="F1386" s="93" t="s">
        <v>1185</v>
      </c>
      <c r="G1386" s="58"/>
      <c r="H1386" s="9">
        <f>H1387</f>
        <v>60796</v>
      </c>
      <c r="I1386" s="217">
        <f t="shared" si="714"/>
        <v>0</v>
      </c>
      <c r="J1386" s="9">
        <f t="shared" si="714"/>
        <v>60796</v>
      </c>
      <c r="K1386" s="9">
        <f t="shared" si="715"/>
        <v>63072</v>
      </c>
      <c r="L1386" s="217">
        <f t="shared" si="716"/>
        <v>-1723</v>
      </c>
      <c r="M1386" s="9">
        <f t="shared" si="716"/>
        <v>61349</v>
      </c>
      <c r="N1386" s="9">
        <f t="shared" si="715"/>
        <v>65384</v>
      </c>
      <c r="O1386" s="217">
        <f t="shared" si="717"/>
        <v>-1791</v>
      </c>
      <c r="P1386" s="9">
        <f t="shared" si="717"/>
        <v>63593</v>
      </c>
    </row>
    <row r="1387" spans="2:16" ht="42" customHeight="1" x14ac:dyDescent="0.25">
      <c r="B1387" s="156" t="s">
        <v>201</v>
      </c>
      <c r="C1387" s="35">
        <v>810</v>
      </c>
      <c r="D1387" s="61" t="s">
        <v>48</v>
      </c>
      <c r="E1387" s="61" t="s">
        <v>15</v>
      </c>
      <c r="F1387" s="93" t="s">
        <v>202</v>
      </c>
      <c r="G1387" s="58"/>
      <c r="H1387" s="9">
        <f>H1388</f>
        <v>60796</v>
      </c>
      <c r="I1387" s="217">
        <f t="shared" si="714"/>
        <v>0</v>
      </c>
      <c r="J1387" s="9">
        <f t="shared" si="714"/>
        <v>60796</v>
      </c>
      <c r="K1387" s="9">
        <f t="shared" si="715"/>
        <v>63072</v>
      </c>
      <c r="L1387" s="217">
        <f t="shared" si="716"/>
        <v>-1723</v>
      </c>
      <c r="M1387" s="9">
        <f t="shared" si="716"/>
        <v>61349</v>
      </c>
      <c r="N1387" s="9">
        <f t="shared" si="715"/>
        <v>65384</v>
      </c>
      <c r="O1387" s="217">
        <f t="shared" si="717"/>
        <v>-1791</v>
      </c>
      <c r="P1387" s="9">
        <f t="shared" si="717"/>
        <v>63593</v>
      </c>
    </row>
    <row r="1388" spans="2:16" ht="68.25" customHeight="1" x14ac:dyDescent="0.25">
      <c r="B1388" s="156" t="s">
        <v>1212</v>
      </c>
      <c r="C1388" s="35">
        <v>810</v>
      </c>
      <c r="D1388" s="61" t="s">
        <v>48</v>
      </c>
      <c r="E1388" s="61" t="s">
        <v>15</v>
      </c>
      <c r="F1388" s="93" t="s">
        <v>204</v>
      </c>
      <c r="G1388" s="59" t="s">
        <v>150</v>
      </c>
      <c r="H1388" s="43">
        <v>60796</v>
      </c>
      <c r="I1388" s="213"/>
      <c r="J1388" s="43">
        <f>H1388+I1388</f>
        <v>60796</v>
      </c>
      <c r="K1388" s="43">
        <v>63072</v>
      </c>
      <c r="L1388" s="213">
        <v>-1723</v>
      </c>
      <c r="M1388" s="43">
        <f>K1388+L1388</f>
        <v>61349</v>
      </c>
      <c r="N1388" s="43">
        <v>65384</v>
      </c>
      <c r="O1388" s="213">
        <v>-1791</v>
      </c>
      <c r="P1388" s="43">
        <f>N1388+O1388</f>
        <v>63593</v>
      </c>
    </row>
    <row r="1389" spans="2:16" ht="40.5" customHeight="1" x14ac:dyDescent="0.25">
      <c r="B1389" s="156" t="s">
        <v>50</v>
      </c>
      <c r="C1389" s="35">
        <v>810</v>
      </c>
      <c r="D1389" s="61" t="s">
        <v>48</v>
      </c>
      <c r="E1389" s="61" t="s">
        <v>15</v>
      </c>
      <c r="F1389" s="93" t="s">
        <v>51</v>
      </c>
      <c r="G1389" s="58"/>
      <c r="H1389" s="9">
        <f>H1390</f>
        <v>68</v>
      </c>
      <c r="I1389" s="217">
        <f t="shared" ref="I1389:J1391" si="718">I1390</f>
        <v>0</v>
      </c>
      <c r="J1389" s="9">
        <f t="shared" si="718"/>
        <v>68</v>
      </c>
      <c r="K1389" s="9">
        <f t="shared" ref="K1389:N1391" si="719">K1390</f>
        <v>68</v>
      </c>
      <c r="L1389" s="217">
        <f t="shared" ref="L1389:M1391" si="720">L1390</f>
        <v>0</v>
      </c>
      <c r="M1389" s="9">
        <f t="shared" si="720"/>
        <v>68</v>
      </c>
      <c r="N1389" s="9">
        <f t="shared" si="719"/>
        <v>68</v>
      </c>
      <c r="O1389" s="217">
        <f t="shared" ref="O1389:P1391" si="721">O1390</f>
        <v>0</v>
      </c>
      <c r="P1389" s="9">
        <f t="shared" si="721"/>
        <v>68</v>
      </c>
    </row>
    <row r="1390" spans="2:16" ht="42" customHeight="1" x14ac:dyDescent="0.25">
      <c r="B1390" s="156" t="s">
        <v>205</v>
      </c>
      <c r="C1390" s="35">
        <v>810</v>
      </c>
      <c r="D1390" s="61" t="s">
        <v>48</v>
      </c>
      <c r="E1390" s="61" t="s">
        <v>15</v>
      </c>
      <c r="F1390" s="93" t="s">
        <v>53</v>
      </c>
      <c r="G1390" s="58"/>
      <c r="H1390" s="9">
        <f>H1391</f>
        <v>68</v>
      </c>
      <c r="I1390" s="217">
        <f t="shared" si="718"/>
        <v>0</v>
      </c>
      <c r="J1390" s="9">
        <f t="shared" si="718"/>
        <v>68</v>
      </c>
      <c r="K1390" s="9">
        <f t="shared" si="719"/>
        <v>68</v>
      </c>
      <c r="L1390" s="217">
        <f t="shared" si="720"/>
        <v>0</v>
      </c>
      <c r="M1390" s="9">
        <f t="shared" si="720"/>
        <v>68</v>
      </c>
      <c r="N1390" s="9">
        <f t="shared" si="719"/>
        <v>68</v>
      </c>
      <c r="O1390" s="217">
        <f t="shared" si="721"/>
        <v>0</v>
      </c>
      <c r="P1390" s="9">
        <f t="shared" si="721"/>
        <v>68</v>
      </c>
    </row>
    <row r="1391" spans="2:16" ht="41.25" customHeight="1" x14ac:dyDescent="0.25">
      <c r="B1391" s="156" t="s">
        <v>54</v>
      </c>
      <c r="C1391" s="35">
        <v>810</v>
      </c>
      <c r="D1391" s="61" t="s">
        <v>48</v>
      </c>
      <c r="E1391" s="61" t="s">
        <v>15</v>
      </c>
      <c r="F1391" s="93" t="s">
        <v>55</v>
      </c>
      <c r="G1391" s="58"/>
      <c r="H1391" s="9">
        <f>H1392</f>
        <v>68</v>
      </c>
      <c r="I1391" s="217">
        <f t="shared" si="718"/>
        <v>0</v>
      </c>
      <c r="J1391" s="9">
        <f t="shared" si="718"/>
        <v>68</v>
      </c>
      <c r="K1391" s="9">
        <f t="shared" si="719"/>
        <v>68</v>
      </c>
      <c r="L1391" s="217">
        <f t="shared" si="720"/>
        <v>0</v>
      </c>
      <c r="M1391" s="9">
        <f t="shared" si="720"/>
        <v>68</v>
      </c>
      <c r="N1391" s="9">
        <f t="shared" si="719"/>
        <v>68</v>
      </c>
      <c r="O1391" s="217">
        <f t="shared" si="721"/>
        <v>0</v>
      </c>
      <c r="P1391" s="9">
        <f t="shared" si="721"/>
        <v>68</v>
      </c>
    </row>
    <row r="1392" spans="2:16" ht="93.75" customHeight="1" x14ac:dyDescent="0.25">
      <c r="B1392" s="156" t="s">
        <v>2318</v>
      </c>
      <c r="C1392" s="35">
        <v>810</v>
      </c>
      <c r="D1392" s="61" t="s">
        <v>48</v>
      </c>
      <c r="E1392" s="61" t="s">
        <v>15</v>
      </c>
      <c r="F1392" s="93" t="s">
        <v>56</v>
      </c>
      <c r="G1392" s="59" t="s">
        <v>20</v>
      </c>
      <c r="H1392" s="43">
        <v>68</v>
      </c>
      <c r="I1392" s="213"/>
      <c r="J1392" s="43">
        <f>H1392+I1392</f>
        <v>68</v>
      </c>
      <c r="K1392" s="43">
        <v>68</v>
      </c>
      <c r="L1392" s="213"/>
      <c r="M1392" s="43">
        <f>K1392+L1392</f>
        <v>68</v>
      </c>
      <c r="N1392" s="43">
        <v>68</v>
      </c>
      <c r="O1392" s="213"/>
      <c r="P1392" s="43">
        <f>N1392+O1392</f>
        <v>68</v>
      </c>
    </row>
    <row r="1393" spans="2:16" ht="15.75" x14ac:dyDescent="0.25">
      <c r="B1393" s="158" t="s">
        <v>1281</v>
      </c>
      <c r="C1393" s="35">
        <v>810</v>
      </c>
      <c r="D1393" s="34" t="s">
        <v>48</v>
      </c>
      <c r="E1393" s="34" t="s">
        <v>48</v>
      </c>
      <c r="F1393" s="60"/>
      <c r="G1393" s="58"/>
      <c r="H1393" s="8">
        <f>H1394</f>
        <v>7280</v>
      </c>
      <c r="I1393" s="211">
        <f t="shared" ref="I1393:J1395" si="722">I1394</f>
        <v>0</v>
      </c>
      <c r="J1393" s="8">
        <f t="shared" si="722"/>
        <v>7280</v>
      </c>
      <c r="K1393" s="8">
        <f t="shared" ref="K1393:N1395" si="723">K1394</f>
        <v>7280</v>
      </c>
      <c r="L1393" s="211">
        <f t="shared" ref="L1393:M1395" si="724">L1394</f>
        <v>0</v>
      </c>
      <c r="M1393" s="8">
        <f t="shared" si="724"/>
        <v>7280</v>
      </c>
      <c r="N1393" s="8">
        <f t="shared" si="723"/>
        <v>7280</v>
      </c>
      <c r="O1393" s="211">
        <f t="shared" ref="O1393:P1395" si="725">O1394</f>
        <v>0</v>
      </c>
      <c r="P1393" s="8">
        <f t="shared" si="725"/>
        <v>7280</v>
      </c>
    </row>
    <row r="1394" spans="2:16" ht="40.5" customHeight="1" x14ac:dyDescent="0.25">
      <c r="B1394" s="156" t="s">
        <v>1195</v>
      </c>
      <c r="C1394" s="35">
        <v>810</v>
      </c>
      <c r="D1394" s="61" t="s">
        <v>48</v>
      </c>
      <c r="E1394" s="61" t="s">
        <v>48</v>
      </c>
      <c r="F1394" s="93" t="s">
        <v>59</v>
      </c>
      <c r="G1394" s="58"/>
      <c r="H1394" s="9">
        <f>H1395</f>
        <v>7280</v>
      </c>
      <c r="I1394" s="217">
        <f t="shared" si="722"/>
        <v>0</v>
      </c>
      <c r="J1394" s="9">
        <f t="shared" si="722"/>
        <v>7280</v>
      </c>
      <c r="K1394" s="9">
        <f t="shared" si="723"/>
        <v>7280</v>
      </c>
      <c r="L1394" s="217">
        <f t="shared" si="724"/>
        <v>0</v>
      </c>
      <c r="M1394" s="9">
        <f t="shared" si="724"/>
        <v>7280</v>
      </c>
      <c r="N1394" s="9">
        <f t="shared" si="723"/>
        <v>7280</v>
      </c>
      <c r="O1394" s="217">
        <f t="shared" si="725"/>
        <v>0</v>
      </c>
      <c r="P1394" s="9">
        <f t="shared" si="725"/>
        <v>7280</v>
      </c>
    </row>
    <row r="1395" spans="2:16" ht="27.75" customHeight="1" x14ac:dyDescent="0.25">
      <c r="B1395" s="156" t="s">
        <v>967</v>
      </c>
      <c r="C1395" s="35">
        <v>810</v>
      </c>
      <c r="D1395" s="61" t="s">
        <v>48</v>
      </c>
      <c r="E1395" s="61" t="s">
        <v>48</v>
      </c>
      <c r="F1395" s="93" t="s">
        <v>968</v>
      </c>
      <c r="G1395" s="58"/>
      <c r="H1395" s="9">
        <f>H1396</f>
        <v>7280</v>
      </c>
      <c r="I1395" s="217">
        <f t="shared" si="722"/>
        <v>0</v>
      </c>
      <c r="J1395" s="9">
        <f t="shared" si="722"/>
        <v>7280</v>
      </c>
      <c r="K1395" s="9">
        <f t="shared" si="723"/>
        <v>7280</v>
      </c>
      <c r="L1395" s="217">
        <f t="shared" si="724"/>
        <v>0</v>
      </c>
      <c r="M1395" s="9">
        <f t="shared" si="724"/>
        <v>7280</v>
      </c>
      <c r="N1395" s="9">
        <f t="shared" si="723"/>
        <v>7280</v>
      </c>
      <c r="O1395" s="217">
        <f t="shared" si="725"/>
        <v>0</v>
      </c>
      <c r="P1395" s="9">
        <f t="shared" si="725"/>
        <v>7280</v>
      </c>
    </row>
    <row r="1396" spans="2:16" ht="30" x14ac:dyDescent="0.25">
      <c r="B1396" s="156" t="s">
        <v>2341</v>
      </c>
      <c r="C1396" s="35">
        <v>810</v>
      </c>
      <c r="D1396" s="61" t="s">
        <v>48</v>
      </c>
      <c r="E1396" s="61" t="s">
        <v>48</v>
      </c>
      <c r="F1396" s="93" t="s">
        <v>969</v>
      </c>
      <c r="G1396" s="58"/>
      <c r="H1396" s="9">
        <f t="shared" ref="H1396:P1396" si="726">H1397+H1398</f>
        <v>7280</v>
      </c>
      <c r="I1396" s="217">
        <f t="shared" si="726"/>
        <v>0</v>
      </c>
      <c r="J1396" s="9">
        <f t="shared" si="726"/>
        <v>7280</v>
      </c>
      <c r="K1396" s="9">
        <f t="shared" si="726"/>
        <v>7280</v>
      </c>
      <c r="L1396" s="217">
        <f t="shared" si="726"/>
        <v>0</v>
      </c>
      <c r="M1396" s="9">
        <f t="shared" si="726"/>
        <v>7280</v>
      </c>
      <c r="N1396" s="9">
        <f t="shared" si="726"/>
        <v>7280</v>
      </c>
      <c r="O1396" s="217">
        <f t="shared" si="726"/>
        <v>0</v>
      </c>
      <c r="P1396" s="9">
        <f t="shared" si="726"/>
        <v>7280</v>
      </c>
    </row>
    <row r="1397" spans="2:16" ht="60" hidden="1" x14ac:dyDescent="0.25">
      <c r="B1397" s="156" t="s">
        <v>1282</v>
      </c>
      <c r="C1397" s="35">
        <v>810</v>
      </c>
      <c r="D1397" s="61" t="s">
        <v>48</v>
      </c>
      <c r="E1397" s="61" t="s">
        <v>48</v>
      </c>
      <c r="F1397" s="93" t="s">
        <v>1283</v>
      </c>
      <c r="G1397" s="59" t="s">
        <v>150</v>
      </c>
      <c r="H1397" s="43"/>
      <c r="I1397" s="213"/>
      <c r="J1397" s="43"/>
      <c r="K1397" s="43"/>
      <c r="L1397" s="213"/>
      <c r="M1397" s="43"/>
      <c r="N1397" s="43"/>
      <c r="O1397" s="213"/>
      <c r="P1397" s="43"/>
    </row>
    <row r="1398" spans="2:16" ht="45" x14ac:dyDescent="0.25">
      <c r="B1398" s="156" t="s">
        <v>970</v>
      </c>
      <c r="C1398" s="35">
        <v>810</v>
      </c>
      <c r="D1398" s="61" t="s">
        <v>48</v>
      </c>
      <c r="E1398" s="61" t="s">
        <v>48</v>
      </c>
      <c r="F1398" s="93" t="s">
        <v>971</v>
      </c>
      <c r="G1398" s="61" t="s">
        <v>150</v>
      </c>
      <c r="H1398" s="43">
        <v>7280</v>
      </c>
      <c r="I1398" s="213"/>
      <c r="J1398" s="43">
        <f>H1398+I1398</f>
        <v>7280</v>
      </c>
      <c r="K1398" s="43">
        <v>7280</v>
      </c>
      <c r="L1398" s="213"/>
      <c r="M1398" s="43">
        <f>K1398+L1398</f>
        <v>7280</v>
      </c>
      <c r="N1398" s="43">
        <v>7280</v>
      </c>
      <c r="O1398" s="213"/>
      <c r="P1398" s="43">
        <f>N1398+O1398</f>
        <v>7280</v>
      </c>
    </row>
    <row r="1399" spans="2:16" ht="29.25" x14ac:dyDescent="0.25">
      <c r="B1399" s="158" t="s">
        <v>1284</v>
      </c>
      <c r="C1399" s="35">
        <v>810</v>
      </c>
      <c r="D1399" s="34" t="s">
        <v>48</v>
      </c>
      <c r="E1399" s="34" t="s">
        <v>269</v>
      </c>
      <c r="F1399" s="60"/>
      <c r="G1399" s="35"/>
      <c r="H1399" s="8">
        <f>H1400</f>
        <v>300</v>
      </c>
      <c r="I1399" s="211">
        <f t="shared" ref="I1399:J1402" si="727">I1400</f>
        <v>0</v>
      </c>
      <c r="J1399" s="8">
        <f t="shared" si="727"/>
        <v>300</v>
      </c>
      <c r="K1399" s="8">
        <f t="shared" ref="K1399:N1402" si="728">K1400</f>
        <v>300</v>
      </c>
      <c r="L1399" s="211">
        <f t="shared" ref="L1399:M1402" si="729">L1400</f>
        <v>0</v>
      </c>
      <c r="M1399" s="8">
        <f t="shared" si="729"/>
        <v>300</v>
      </c>
      <c r="N1399" s="8">
        <f t="shared" si="728"/>
        <v>300</v>
      </c>
      <c r="O1399" s="211">
        <f t="shared" ref="O1399:P1402" si="730">O1400</f>
        <v>0</v>
      </c>
      <c r="P1399" s="8">
        <f t="shared" si="730"/>
        <v>300</v>
      </c>
    </row>
    <row r="1400" spans="2:16" ht="44.25" customHeight="1" x14ac:dyDescent="0.25">
      <c r="B1400" s="156" t="s">
        <v>50</v>
      </c>
      <c r="C1400" s="35">
        <v>810</v>
      </c>
      <c r="D1400" s="61" t="s">
        <v>48</v>
      </c>
      <c r="E1400" s="61" t="s">
        <v>269</v>
      </c>
      <c r="F1400" s="93" t="s">
        <v>1285</v>
      </c>
      <c r="G1400" s="58"/>
      <c r="H1400" s="9">
        <f>H1401</f>
        <v>300</v>
      </c>
      <c r="I1400" s="217">
        <f t="shared" si="727"/>
        <v>0</v>
      </c>
      <c r="J1400" s="9">
        <f t="shared" si="727"/>
        <v>300</v>
      </c>
      <c r="K1400" s="9">
        <f t="shared" si="728"/>
        <v>300</v>
      </c>
      <c r="L1400" s="217">
        <f t="shared" si="729"/>
        <v>0</v>
      </c>
      <c r="M1400" s="9">
        <f t="shared" si="729"/>
        <v>300</v>
      </c>
      <c r="N1400" s="9">
        <f t="shared" si="728"/>
        <v>300</v>
      </c>
      <c r="O1400" s="217">
        <f t="shared" si="730"/>
        <v>0</v>
      </c>
      <c r="P1400" s="9">
        <f t="shared" si="730"/>
        <v>300</v>
      </c>
    </row>
    <row r="1401" spans="2:16" ht="15.75" x14ac:dyDescent="0.25">
      <c r="B1401" s="156" t="s">
        <v>1286</v>
      </c>
      <c r="C1401" s="58">
        <v>810</v>
      </c>
      <c r="D1401" s="61" t="s">
        <v>48</v>
      </c>
      <c r="E1401" s="61" t="s">
        <v>269</v>
      </c>
      <c r="F1401" s="91" t="s">
        <v>1891</v>
      </c>
      <c r="G1401" s="33"/>
      <c r="H1401" s="9">
        <f>H1402</f>
        <v>300</v>
      </c>
      <c r="I1401" s="217">
        <f t="shared" si="727"/>
        <v>0</v>
      </c>
      <c r="J1401" s="9">
        <f t="shared" si="727"/>
        <v>300</v>
      </c>
      <c r="K1401" s="9">
        <f t="shared" si="728"/>
        <v>300</v>
      </c>
      <c r="L1401" s="217">
        <f t="shared" si="729"/>
        <v>0</v>
      </c>
      <c r="M1401" s="9">
        <f t="shared" si="729"/>
        <v>300</v>
      </c>
      <c r="N1401" s="9">
        <f t="shared" si="728"/>
        <v>300</v>
      </c>
      <c r="O1401" s="217">
        <f t="shared" si="730"/>
        <v>0</v>
      </c>
      <c r="P1401" s="9">
        <f t="shared" si="730"/>
        <v>300</v>
      </c>
    </row>
    <row r="1402" spans="2:16" ht="25.5" customHeight="1" x14ac:dyDescent="0.25">
      <c r="B1402" s="156" t="s">
        <v>1287</v>
      </c>
      <c r="C1402" s="35">
        <v>810</v>
      </c>
      <c r="D1402" s="61" t="s">
        <v>48</v>
      </c>
      <c r="E1402" s="61" t="s">
        <v>269</v>
      </c>
      <c r="F1402" s="93" t="s">
        <v>1288</v>
      </c>
      <c r="G1402" s="60"/>
      <c r="H1402" s="9">
        <f>H1403</f>
        <v>300</v>
      </c>
      <c r="I1402" s="217">
        <f t="shared" si="727"/>
        <v>0</v>
      </c>
      <c r="J1402" s="9">
        <f t="shared" si="727"/>
        <v>300</v>
      </c>
      <c r="K1402" s="9">
        <f t="shared" si="728"/>
        <v>300</v>
      </c>
      <c r="L1402" s="217">
        <f t="shared" si="729"/>
        <v>0</v>
      </c>
      <c r="M1402" s="9">
        <f t="shared" si="729"/>
        <v>300</v>
      </c>
      <c r="N1402" s="9">
        <f t="shared" si="728"/>
        <v>300</v>
      </c>
      <c r="O1402" s="217">
        <f t="shared" si="730"/>
        <v>0</v>
      </c>
      <c r="P1402" s="9">
        <f t="shared" si="730"/>
        <v>300</v>
      </c>
    </row>
    <row r="1403" spans="2:16" ht="41.25" customHeight="1" x14ac:dyDescent="0.25">
      <c r="B1403" s="156" t="s">
        <v>1867</v>
      </c>
      <c r="C1403" s="35">
        <v>810</v>
      </c>
      <c r="D1403" s="61" t="s">
        <v>48</v>
      </c>
      <c r="E1403" s="61" t="s">
        <v>269</v>
      </c>
      <c r="F1403" s="93" t="s">
        <v>1289</v>
      </c>
      <c r="G1403" s="61" t="s">
        <v>210</v>
      </c>
      <c r="H1403" s="43">
        <v>300</v>
      </c>
      <c r="I1403" s="213"/>
      <c r="J1403" s="43">
        <f>H1403+I1403</f>
        <v>300</v>
      </c>
      <c r="K1403" s="43">
        <v>300</v>
      </c>
      <c r="L1403" s="213"/>
      <c r="M1403" s="43">
        <f>K1403+L1403</f>
        <v>300</v>
      </c>
      <c r="N1403" s="43">
        <v>300</v>
      </c>
      <c r="O1403" s="213"/>
      <c r="P1403" s="43">
        <f>N1403+O1403</f>
        <v>300</v>
      </c>
    </row>
    <row r="1404" spans="2:16" ht="15.75" x14ac:dyDescent="0.25">
      <c r="B1404" s="158" t="s">
        <v>942</v>
      </c>
      <c r="C1404" s="35">
        <v>810</v>
      </c>
      <c r="D1404" s="34" t="s">
        <v>48</v>
      </c>
      <c r="E1404" s="34" t="s">
        <v>101</v>
      </c>
      <c r="F1404" s="33"/>
      <c r="G1404" s="33"/>
      <c r="H1404" s="8">
        <f t="shared" ref="H1404:P1404" si="731">H1405+H1413+H1441</f>
        <v>136748</v>
      </c>
      <c r="I1404" s="211">
        <f t="shared" si="731"/>
        <v>0</v>
      </c>
      <c r="J1404" s="8">
        <f t="shared" si="731"/>
        <v>136748</v>
      </c>
      <c r="K1404" s="8">
        <f t="shared" si="731"/>
        <v>139379</v>
      </c>
      <c r="L1404" s="211">
        <f t="shared" si="731"/>
        <v>-1928</v>
      </c>
      <c r="M1404" s="8">
        <f t="shared" si="731"/>
        <v>137451</v>
      </c>
      <c r="N1404" s="8">
        <f t="shared" si="731"/>
        <v>141646</v>
      </c>
      <c r="O1404" s="211">
        <f t="shared" si="731"/>
        <v>-1939</v>
      </c>
      <c r="P1404" s="8">
        <f t="shared" si="731"/>
        <v>139707</v>
      </c>
    </row>
    <row r="1405" spans="2:16" ht="50.25" customHeight="1" x14ac:dyDescent="0.25">
      <c r="B1405" s="156" t="s">
        <v>1290</v>
      </c>
      <c r="C1405" s="35">
        <v>810</v>
      </c>
      <c r="D1405" s="61" t="s">
        <v>48</v>
      </c>
      <c r="E1405" s="61" t="s">
        <v>101</v>
      </c>
      <c r="F1405" s="93" t="s">
        <v>14</v>
      </c>
      <c r="G1405" s="60"/>
      <c r="H1405" s="9">
        <f t="shared" ref="H1405:P1405" si="732">H1406+H1410</f>
        <v>691</v>
      </c>
      <c r="I1405" s="217">
        <f t="shared" si="732"/>
        <v>0</v>
      </c>
      <c r="J1405" s="9">
        <f t="shared" si="732"/>
        <v>691</v>
      </c>
      <c r="K1405" s="9">
        <f t="shared" si="732"/>
        <v>691</v>
      </c>
      <c r="L1405" s="217">
        <f t="shared" si="732"/>
        <v>0</v>
      </c>
      <c r="M1405" s="9">
        <f t="shared" si="732"/>
        <v>691</v>
      </c>
      <c r="N1405" s="9">
        <f t="shared" si="732"/>
        <v>691</v>
      </c>
      <c r="O1405" s="217">
        <f t="shared" si="732"/>
        <v>0</v>
      </c>
      <c r="P1405" s="9">
        <f t="shared" si="732"/>
        <v>691</v>
      </c>
    </row>
    <row r="1406" spans="2:16" ht="45" x14ac:dyDescent="0.25">
      <c r="B1406" s="156" t="s">
        <v>1291</v>
      </c>
      <c r="C1406" s="35">
        <v>810</v>
      </c>
      <c r="D1406" s="61" t="s">
        <v>48</v>
      </c>
      <c r="E1406" s="61" t="s">
        <v>101</v>
      </c>
      <c r="F1406" s="93" t="s">
        <v>974</v>
      </c>
      <c r="G1406" s="58"/>
      <c r="H1406" s="9">
        <f t="shared" ref="H1406:P1406" si="733">H1407</f>
        <v>136</v>
      </c>
      <c r="I1406" s="217">
        <f t="shared" si="733"/>
        <v>0</v>
      </c>
      <c r="J1406" s="9">
        <f t="shared" si="733"/>
        <v>136</v>
      </c>
      <c r="K1406" s="9">
        <f t="shared" si="733"/>
        <v>136</v>
      </c>
      <c r="L1406" s="217">
        <f t="shared" si="733"/>
        <v>0</v>
      </c>
      <c r="M1406" s="9">
        <f t="shared" si="733"/>
        <v>136</v>
      </c>
      <c r="N1406" s="9">
        <f t="shared" si="733"/>
        <v>136</v>
      </c>
      <c r="O1406" s="217">
        <f t="shared" si="733"/>
        <v>0</v>
      </c>
      <c r="P1406" s="9">
        <f t="shared" si="733"/>
        <v>136</v>
      </c>
    </row>
    <row r="1407" spans="2:16" ht="42" customHeight="1" x14ac:dyDescent="0.25">
      <c r="B1407" s="156" t="s">
        <v>1292</v>
      </c>
      <c r="C1407" s="35">
        <v>810</v>
      </c>
      <c r="D1407" s="61" t="s">
        <v>48</v>
      </c>
      <c r="E1407" s="61" t="s">
        <v>101</v>
      </c>
      <c r="F1407" s="93" t="s">
        <v>1293</v>
      </c>
      <c r="G1407" s="58"/>
      <c r="H1407" s="9">
        <f t="shared" ref="H1407:P1407" si="734">H1408+H1409</f>
        <v>136</v>
      </c>
      <c r="I1407" s="217">
        <f t="shared" si="734"/>
        <v>0</v>
      </c>
      <c r="J1407" s="9">
        <f t="shared" si="734"/>
        <v>136</v>
      </c>
      <c r="K1407" s="9">
        <f t="shared" si="734"/>
        <v>136</v>
      </c>
      <c r="L1407" s="217">
        <f t="shared" si="734"/>
        <v>0</v>
      </c>
      <c r="M1407" s="9">
        <f t="shared" si="734"/>
        <v>136</v>
      </c>
      <c r="N1407" s="9">
        <f t="shared" si="734"/>
        <v>136</v>
      </c>
      <c r="O1407" s="217">
        <f t="shared" si="734"/>
        <v>0</v>
      </c>
      <c r="P1407" s="9">
        <f t="shared" si="734"/>
        <v>136</v>
      </c>
    </row>
    <row r="1408" spans="2:16" ht="56.25" customHeight="1" x14ac:dyDescent="0.25">
      <c r="B1408" s="156" t="s">
        <v>2332</v>
      </c>
      <c r="C1408" s="35">
        <v>810</v>
      </c>
      <c r="D1408" s="61" t="s">
        <v>48</v>
      </c>
      <c r="E1408" s="61" t="s">
        <v>101</v>
      </c>
      <c r="F1408" s="93" t="s">
        <v>1294</v>
      </c>
      <c r="G1408" s="59" t="s">
        <v>20</v>
      </c>
      <c r="H1408" s="43">
        <v>100</v>
      </c>
      <c r="I1408" s="213"/>
      <c r="J1408" s="43">
        <f>H1408+I1408</f>
        <v>100</v>
      </c>
      <c r="K1408" s="43">
        <v>100</v>
      </c>
      <c r="L1408" s="213"/>
      <c r="M1408" s="43">
        <f>K1408+L1408</f>
        <v>100</v>
      </c>
      <c r="N1408" s="43">
        <v>100</v>
      </c>
      <c r="O1408" s="213"/>
      <c r="P1408" s="43">
        <f>N1408+O1408</f>
        <v>100</v>
      </c>
    </row>
    <row r="1409" spans="2:16" ht="67.5" customHeight="1" x14ac:dyDescent="0.25">
      <c r="B1409" s="156" t="s">
        <v>1295</v>
      </c>
      <c r="C1409" s="35">
        <v>810</v>
      </c>
      <c r="D1409" s="61" t="s">
        <v>48</v>
      </c>
      <c r="E1409" s="61" t="s">
        <v>101</v>
      </c>
      <c r="F1409" s="93" t="s">
        <v>1294</v>
      </c>
      <c r="G1409" s="59" t="s">
        <v>150</v>
      </c>
      <c r="H1409" s="43">
        <v>36</v>
      </c>
      <c r="I1409" s="213"/>
      <c r="J1409" s="43">
        <f>H1409+I1409</f>
        <v>36</v>
      </c>
      <c r="K1409" s="43">
        <v>36</v>
      </c>
      <c r="L1409" s="213"/>
      <c r="M1409" s="43">
        <f>K1409+L1409</f>
        <v>36</v>
      </c>
      <c r="N1409" s="43">
        <v>36</v>
      </c>
      <c r="O1409" s="213"/>
      <c r="P1409" s="43">
        <f>N1409+O1409</f>
        <v>36</v>
      </c>
    </row>
    <row r="1410" spans="2:16" ht="40.5" customHeight="1" x14ac:dyDescent="0.25">
      <c r="B1410" s="156" t="s">
        <v>1296</v>
      </c>
      <c r="C1410" s="35">
        <v>810</v>
      </c>
      <c r="D1410" s="61" t="s">
        <v>48</v>
      </c>
      <c r="E1410" s="61" t="s">
        <v>101</v>
      </c>
      <c r="F1410" s="93" t="s">
        <v>1297</v>
      </c>
      <c r="G1410" s="58"/>
      <c r="H1410" s="9">
        <f t="shared" ref="H1410:J1411" si="735">H1411</f>
        <v>555</v>
      </c>
      <c r="I1410" s="217">
        <f t="shared" si="735"/>
        <v>0</v>
      </c>
      <c r="J1410" s="9">
        <f t="shared" si="735"/>
        <v>555</v>
      </c>
      <c r="K1410" s="9">
        <f t="shared" ref="K1410:N1411" si="736">K1411</f>
        <v>555</v>
      </c>
      <c r="L1410" s="217">
        <f>L1411</f>
        <v>0</v>
      </c>
      <c r="M1410" s="9">
        <f>M1411</f>
        <v>555</v>
      </c>
      <c r="N1410" s="9">
        <f t="shared" si="736"/>
        <v>555</v>
      </c>
      <c r="O1410" s="217">
        <f>O1411</f>
        <v>0</v>
      </c>
      <c r="P1410" s="9">
        <f>P1411</f>
        <v>555</v>
      </c>
    </row>
    <row r="1411" spans="2:16" ht="39.75" customHeight="1" x14ac:dyDescent="0.25">
      <c r="B1411" s="156" t="s">
        <v>1298</v>
      </c>
      <c r="C1411" s="35">
        <v>810</v>
      </c>
      <c r="D1411" s="61" t="s">
        <v>48</v>
      </c>
      <c r="E1411" s="61" t="s">
        <v>101</v>
      </c>
      <c r="F1411" s="93" t="s">
        <v>1299</v>
      </c>
      <c r="G1411" s="58"/>
      <c r="H1411" s="9">
        <f t="shared" si="735"/>
        <v>555</v>
      </c>
      <c r="I1411" s="217">
        <f t="shared" si="735"/>
        <v>0</v>
      </c>
      <c r="J1411" s="9">
        <f t="shared" si="735"/>
        <v>555</v>
      </c>
      <c r="K1411" s="9">
        <f t="shared" si="736"/>
        <v>555</v>
      </c>
      <c r="L1411" s="217">
        <f>L1412</f>
        <v>0</v>
      </c>
      <c r="M1411" s="9">
        <f>M1412</f>
        <v>555</v>
      </c>
      <c r="N1411" s="9">
        <f t="shared" si="736"/>
        <v>555</v>
      </c>
      <c r="O1411" s="217">
        <f>O1412</f>
        <v>0</v>
      </c>
      <c r="P1411" s="9">
        <f>P1412</f>
        <v>555</v>
      </c>
    </row>
    <row r="1412" spans="2:16" ht="28.5" customHeight="1" x14ac:dyDescent="0.25">
      <c r="B1412" s="156" t="s">
        <v>661</v>
      </c>
      <c r="C1412" s="35">
        <v>810</v>
      </c>
      <c r="D1412" s="61" t="s">
        <v>48</v>
      </c>
      <c r="E1412" s="61" t="s">
        <v>101</v>
      </c>
      <c r="F1412" s="93" t="s">
        <v>1300</v>
      </c>
      <c r="G1412" s="59" t="s">
        <v>20</v>
      </c>
      <c r="H1412" s="43">
        <v>555</v>
      </c>
      <c r="I1412" s="213"/>
      <c r="J1412" s="43">
        <f>H1412+I1412</f>
        <v>555</v>
      </c>
      <c r="K1412" s="43">
        <v>555</v>
      </c>
      <c r="L1412" s="213"/>
      <c r="M1412" s="43">
        <f>K1412+L1412</f>
        <v>555</v>
      </c>
      <c r="N1412" s="43">
        <v>555</v>
      </c>
      <c r="O1412" s="213"/>
      <c r="P1412" s="43">
        <f>N1412+O1412</f>
        <v>555</v>
      </c>
    </row>
    <row r="1413" spans="2:16" ht="42" customHeight="1" x14ac:dyDescent="0.25">
      <c r="B1413" s="156" t="s">
        <v>1195</v>
      </c>
      <c r="C1413" s="35">
        <v>810</v>
      </c>
      <c r="D1413" s="61" t="s">
        <v>48</v>
      </c>
      <c r="E1413" s="61" t="s">
        <v>101</v>
      </c>
      <c r="F1413" s="93" t="s">
        <v>59</v>
      </c>
      <c r="G1413" s="58"/>
      <c r="H1413" s="9">
        <f t="shared" ref="H1413:P1413" si="737">H1414+H1421</f>
        <v>135894</v>
      </c>
      <c r="I1413" s="217">
        <f t="shared" si="737"/>
        <v>0</v>
      </c>
      <c r="J1413" s="9">
        <f t="shared" si="737"/>
        <v>135894</v>
      </c>
      <c r="K1413" s="9">
        <f t="shared" si="737"/>
        <v>138525</v>
      </c>
      <c r="L1413" s="217">
        <f t="shared" si="737"/>
        <v>-1928</v>
      </c>
      <c r="M1413" s="9">
        <f t="shared" si="737"/>
        <v>136597</v>
      </c>
      <c r="N1413" s="9">
        <f t="shared" si="737"/>
        <v>140792</v>
      </c>
      <c r="O1413" s="217">
        <f t="shared" si="737"/>
        <v>-1939</v>
      </c>
      <c r="P1413" s="9">
        <f t="shared" si="737"/>
        <v>138853</v>
      </c>
    </row>
    <row r="1414" spans="2:16" ht="27" customHeight="1" x14ac:dyDescent="0.25">
      <c r="B1414" s="156" t="s">
        <v>1301</v>
      </c>
      <c r="C1414" s="35">
        <v>810</v>
      </c>
      <c r="D1414" s="61" t="s">
        <v>48</v>
      </c>
      <c r="E1414" s="61" t="s">
        <v>101</v>
      </c>
      <c r="F1414" s="93" t="s">
        <v>1302</v>
      </c>
      <c r="G1414" s="58"/>
      <c r="H1414" s="9">
        <f t="shared" ref="H1414:P1414" si="738">H1415+H1417</f>
        <v>42845</v>
      </c>
      <c r="I1414" s="217">
        <f t="shared" si="738"/>
        <v>0</v>
      </c>
      <c r="J1414" s="9">
        <f t="shared" si="738"/>
        <v>42845</v>
      </c>
      <c r="K1414" s="9">
        <f t="shared" si="738"/>
        <v>43254</v>
      </c>
      <c r="L1414" s="217">
        <f t="shared" si="738"/>
        <v>-309</v>
      </c>
      <c r="M1414" s="9">
        <f t="shared" si="738"/>
        <v>42945</v>
      </c>
      <c r="N1414" s="9">
        <f t="shared" si="738"/>
        <v>43669</v>
      </c>
      <c r="O1414" s="217">
        <f t="shared" si="738"/>
        <v>-322</v>
      </c>
      <c r="P1414" s="9">
        <f t="shared" si="738"/>
        <v>43347</v>
      </c>
    </row>
    <row r="1415" spans="2:16" ht="43.5" customHeight="1" x14ac:dyDescent="0.25">
      <c r="B1415" s="156" t="s">
        <v>1303</v>
      </c>
      <c r="C1415" s="35">
        <v>810</v>
      </c>
      <c r="D1415" s="61" t="s">
        <v>48</v>
      </c>
      <c r="E1415" s="61" t="s">
        <v>101</v>
      </c>
      <c r="F1415" s="93" t="s">
        <v>1304</v>
      </c>
      <c r="G1415" s="58"/>
      <c r="H1415" s="9">
        <f t="shared" ref="H1415:P1415" si="739">H1416</f>
        <v>35984</v>
      </c>
      <c r="I1415" s="217">
        <f t="shared" si="739"/>
        <v>0</v>
      </c>
      <c r="J1415" s="9">
        <f t="shared" si="739"/>
        <v>35984</v>
      </c>
      <c r="K1415" s="9">
        <f t="shared" si="739"/>
        <v>36393</v>
      </c>
      <c r="L1415" s="217">
        <f t="shared" si="739"/>
        <v>-309</v>
      </c>
      <c r="M1415" s="9">
        <f t="shared" si="739"/>
        <v>36084</v>
      </c>
      <c r="N1415" s="9">
        <f t="shared" si="739"/>
        <v>36808</v>
      </c>
      <c r="O1415" s="217">
        <f t="shared" si="739"/>
        <v>-322</v>
      </c>
      <c r="P1415" s="9">
        <f t="shared" si="739"/>
        <v>36486</v>
      </c>
    </row>
    <row r="1416" spans="2:16" ht="68.25" customHeight="1" x14ac:dyDescent="0.25">
      <c r="B1416" s="156" t="s">
        <v>1250</v>
      </c>
      <c r="C1416" s="35">
        <v>810</v>
      </c>
      <c r="D1416" s="61" t="s">
        <v>48</v>
      </c>
      <c r="E1416" s="61" t="s">
        <v>101</v>
      </c>
      <c r="F1416" s="93" t="s">
        <v>1305</v>
      </c>
      <c r="G1416" s="59" t="s">
        <v>150</v>
      </c>
      <c r="H1416" s="43">
        <v>35984</v>
      </c>
      <c r="I1416" s="213"/>
      <c r="J1416" s="43">
        <f>H1416+I1416</f>
        <v>35984</v>
      </c>
      <c r="K1416" s="43">
        <v>36393</v>
      </c>
      <c r="L1416" s="213">
        <v>-309</v>
      </c>
      <c r="M1416" s="43">
        <f>K1416+L1416</f>
        <v>36084</v>
      </c>
      <c r="N1416" s="43">
        <v>36808</v>
      </c>
      <c r="O1416" s="213">
        <v>-322</v>
      </c>
      <c r="P1416" s="43">
        <f>N1416+O1416</f>
        <v>36486</v>
      </c>
    </row>
    <row r="1417" spans="2:16" ht="27.75" customHeight="1" x14ac:dyDescent="0.25">
      <c r="B1417" s="156" t="s">
        <v>1306</v>
      </c>
      <c r="C1417" s="35">
        <v>810</v>
      </c>
      <c r="D1417" s="61" t="s">
        <v>48</v>
      </c>
      <c r="E1417" s="61" t="s">
        <v>101</v>
      </c>
      <c r="F1417" s="93" t="s">
        <v>1307</v>
      </c>
      <c r="G1417" s="58"/>
      <c r="H1417" s="9">
        <f t="shared" ref="H1417:P1417" si="740">H1419+H1420+H1418</f>
        <v>6861</v>
      </c>
      <c r="I1417" s="217">
        <f t="shared" si="740"/>
        <v>0</v>
      </c>
      <c r="J1417" s="9">
        <f t="shared" si="740"/>
        <v>6861</v>
      </c>
      <c r="K1417" s="9">
        <f t="shared" si="740"/>
        <v>6861</v>
      </c>
      <c r="L1417" s="217">
        <f t="shared" si="740"/>
        <v>0</v>
      </c>
      <c r="M1417" s="9">
        <f t="shared" si="740"/>
        <v>6861</v>
      </c>
      <c r="N1417" s="9">
        <f t="shared" si="740"/>
        <v>6861</v>
      </c>
      <c r="O1417" s="217">
        <f t="shared" si="740"/>
        <v>0</v>
      </c>
      <c r="P1417" s="9">
        <f t="shared" si="740"/>
        <v>6861</v>
      </c>
    </row>
    <row r="1418" spans="2:16" ht="59.25" hidden="1" customHeight="1" x14ac:dyDescent="0.25">
      <c r="B1418" s="156" t="s">
        <v>830</v>
      </c>
      <c r="C1418" s="35">
        <v>810</v>
      </c>
      <c r="D1418" s="61" t="s">
        <v>48</v>
      </c>
      <c r="E1418" s="61" t="s">
        <v>101</v>
      </c>
      <c r="F1418" s="93" t="s">
        <v>1308</v>
      </c>
      <c r="G1418" s="58">
        <v>600</v>
      </c>
      <c r="H1418" s="9"/>
      <c r="I1418" s="217"/>
      <c r="J1418" s="9"/>
      <c r="K1418" s="9"/>
      <c r="L1418" s="217"/>
      <c r="M1418" s="9"/>
      <c r="N1418" s="9"/>
      <c r="O1418" s="217"/>
      <c r="P1418" s="9"/>
    </row>
    <row r="1419" spans="2:16" ht="48.75" customHeight="1" x14ac:dyDescent="0.25">
      <c r="B1419" s="156" t="s">
        <v>325</v>
      </c>
      <c r="C1419" s="35">
        <v>810</v>
      </c>
      <c r="D1419" s="61" t="s">
        <v>48</v>
      </c>
      <c r="E1419" s="61" t="s">
        <v>101</v>
      </c>
      <c r="F1419" s="93" t="s">
        <v>1309</v>
      </c>
      <c r="G1419" s="59" t="s">
        <v>150</v>
      </c>
      <c r="H1419" s="43">
        <v>581</v>
      </c>
      <c r="I1419" s="213"/>
      <c r="J1419" s="43">
        <f>H1419+I1419</f>
        <v>581</v>
      </c>
      <c r="K1419" s="43">
        <v>581</v>
      </c>
      <c r="L1419" s="213"/>
      <c r="M1419" s="43">
        <f>K1419+L1419</f>
        <v>581</v>
      </c>
      <c r="N1419" s="43">
        <v>581</v>
      </c>
      <c r="O1419" s="213"/>
      <c r="P1419" s="43">
        <f>N1419+O1419</f>
        <v>581</v>
      </c>
    </row>
    <row r="1420" spans="2:16" ht="67.5" customHeight="1" x14ac:dyDescent="0.25">
      <c r="B1420" s="156" t="s">
        <v>1310</v>
      </c>
      <c r="C1420" s="35">
        <v>810</v>
      </c>
      <c r="D1420" s="61" t="s">
        <v>48</v>
      </c>
      <c r="E1420" s="61" t="s">
        <v>101</v>
      </c>
      <c r="F1420" s="93" t="s">
        <v>1311</v>
      </c>
      <c r="G1420" s="59" t="s">
        <v>71</v>
      </c>
      <c r="H1420" s="43">
        <v>6280</v>
      </c>
      <c r="I1420" s="213"/>
      <c r="J1420" s="43">
        <f>H1420+I1420</f>
        <v>6280</v>
      </c>
      <c r="K1420" s="43">
        <v>6280</v>
      </c>
      <c r="L1420" s="213"/>
      <c r="M1420" s="43">
        <f>K1420+L1420</f>
        <v>6280</v>
      </c>
      <c r="N1420" s="43">
        <v>6280</v>
      </c>
      <c r="O1420" s="213"/>
      <c r="P1420" s="43">
        <f>N1420+O1420</f>
        <v>6280</v>
      </c>
    </row>
    <row r="1421" spans="2:16" ht="30" x14ac:dyDescent="0.25">
      <c r="B1421" s="156" t="s">
        <v>1312</v>
      </c>
      <c r="C1421" s="35">
        <v>810</v>
      </c>
      <c r="D1421" s="61" t="s">
        <v>48</v>
      </c>
      <c r="E1421" s="61" t="s">
        <v>101</v>
      </c>
      <c r="F1421" s="93" t="s">
        <v>1185</v>
      </c>
      <c r="G1421" s="58"/>
      <c r="H1421" s="9">
        <f t="shared" ref="H1421:P1421" si="741">H1422+H1426+H1428+H1431+H1436</f>
        <v>93049</v>
      </c>
      <c r="I1421" s="217">
        <f t="shared" si="741"/>
        <v>0</v>
      </c>
      <c r="J1421" s="9">
        <f t="shared" si="741"/>
        <v>93049</v>
      </c>
      <c r="K1421" s="9">
        <f t="shared" si="741"/>
        <v>95271</v>
      </c>
      <c r="L1421" s="217">
        <f t="shared" si="741"/>
        <v>-1619</v>
      </c>
      <c r="M1421" s="9">
        <f t="shared" si="741"/>
        <v>93652</v>
      </c>
      <c r="N1421" s="9">
        <f t="shared" si="741"/>
        <v>97123</v>
      </c>
      <c r="O1421" s="217">
        <f t="shared" si="741"/>
        <v>-1617</v>
      </c>
      <c r="P1421" s="9">
        <f t="shared" si="741"/>
        <v>95506</v>
      </c>
    </row>
    <row r="1422" spans="2:16" ht="78.75" customHeight="1" x14ac:dyDescent="0.25">
      <c r="B1422" s="156" t="s">
        <v>1313</v>
      </c>
      <c r="C1422" s="35">
        <v>810</v>
      </c>
      <c r="D1422" s="61" t="s">
        <v>48</v>
      </c>
      <c r="E1422" s="61" t="s">
        <v>101</v>
      </c>
      <c r="F1422" s="91" t="s">
        <v>1314</v>
      </c>
      <c r="G1422" s="58"/>
      <c r="H1422" s="9">
        <f t="shared" ref="H1422:P1422" si="742">H1423+H1424+H1425</f>
        <v>10098</v>
      </c>
      <c r="I1422" s="217">
        <f t="shared" si="742"/>
        <v>0</v>
      </c>
      <c r="J1422" s="9">
        <f t="shared" si="742"/>
        <v>10098</v>
      </c>
      <c r="K1422" s="9">
        <f t="shared" si="742"/>
        <v>10362</v>
      </c>
      <c r="L1422" s="217">
        <f t="shared" si="742"/>
        <v>0</v>
      </c>
      <c r="M1422" s="9">
        <f t="shared" si="742"/>
        <v>10362</v>
      </c>
      <c r="N1422" s="9">
        <f t="shared" si="742"/>
        <v>10602</v>
      </c>
      <c r="O1422" s="217">
        <f t="shared" si="742"/>
        <v>0</v>
      </c>
      <c r="P1422" s="9">
        <f t="shared" si="742"/>
        <v>10602</v>
      </c>
    </row>
    <row r="1423" spans="2:16" ht="144" customHeight="1" x14ac:dyDescent="0.25">
      <c r="B1423" s="156" t="s">
        <v>1315</v>
      </c>
      <c r="C1423" s="35">
        <v>810</v>
      </c>
      <c r="D1423" s="61" t="s">
        <v>48</v>
      </c>
      <c r="E1423" s="61" t="s">
        <v>101</v>
      </c>
      <c r="F1423" s="91" t="s">
        <v>1316</v>
      </c>
      <c r="G1423" s="58">
        <v>100</v>
      </c>
      <c r="H1423" s="43">
        <v>8794</v>
      </c>
      <c r="I1423" s="213"/>
      <c r="J1423" s="43">
        <f>H1423+I1423</f>
        <v>8794</v>
      </c>
      <c r="K1423" s="43">
        <v>9154</v>
      </c>
      <c r="L1423" s="213"/>
      <c r="M1423" s="43">
        <f>K1423+L1423</f>
        <v>9154</v>
      </c>
      <c r="N1423" s="43">
        <v>9520</v>
      </c>
      <c r="O1423" s="213"/>
      <c r="P1423" s="43">
        <f>N1423+O1423</f>
        <v>9520</v>
      </c>
    </row>
    <row r="1424" spans="2:16" ht="105.75" customHeight="1" x14ac:dyDescent="0.25">
      <c r="B1424" s="156" t="s">
        <v>1317</v>
      </c>
      <c r="C1424" s="35">
        <v>810</v>
      </c>
      <c r="D1424" s="61" t="s">
        <v>48</v>
      </c>
      <c r="E1424" s="61" t="s">
        <v>101</v>
      </c>
      <c r="F1424" s="91" t="s">
        <v>1316</v>
      </c>
      <c r="G1424" s="58">
        <v>200</v>
      </c>
      <c r="H1424" s="43">
        <v>1264</v>
      </c>
      <c r="I1424" s="213"/>
      <c r="J1424" s="43">
        <f>H1424+I1424</f>
        <v>1264</v>
      </c>
      <c r="K1424" s="43">
        <v>1168</v>
      </c>
      <c r="L1424" s="213"/>
      <c r="M1424" s="43">
        <f>K1424+L1424</f>
        <v>1168</v>
      </c>
      <c r="N1424" s="43">
        <v>1042</v>
      </c>
      <c r="O1424" s="213"/>
      <c r="P1424" s="43">
        <f>N1424+O1424</f>
        <v>1042</v>
      </c>
    </row>
    <row r="1425" spans="2:16" ht="94.5" customHeight="1" x14ac:dyDescent="0.25">
      <c r="B1425" s="156" t="s">
        <v>1318</v>
      </c>
      <c r="C1425" s="35">
        <v>810</v>
      </c>
      <c r="D1425" s="61" t="s">
        <v>48</v>
      </c>
      <c r="E1425" s="61" t="s">
        <v>101</v>
      </c>
      <c r="F1425" s="91" t="s">
        <v>1316</v>
      </c>
      <c r="G1425" s="58">
        <v>800</v>
      </c>
      <c r="H1425" s="43">
        <v>40</v>
      </c>
      <c r="I1425" s="213"/>
      <c r="J1425" s="43">
        <f>H1425+I1425</f>
        <v>40</v>
      </c>
      <c r="K1425" s="43">
        <v>40</v>
      </c>
      <c r="L1425" s="213"/>
      <c r="M1425" s="43">
        <f>K1425+L1425</f>
        <v>40</v>
      </c>
      <c r="N1425" s="43">
        <v>40</v>
      </c>
      <c r="O1425" s="213"/>
      <c r="P1425" s="43">
        <f>N1425+O1425</f>
        <v>40</v>
      </c>
    </row>
    <row r="1426" spans="2:16" ht="29.25" hidden="1" customHeight="1" x14ac:dyDescent="0.25">
      <c r="B1426" s="156" t="s">
        <v>934</v>
      </c>
      <c r="C1426" s="35">
        <v>810</v>
      </c>
      <c r="D1426" s="61" t="s">
        <v>48</v>
      </c>
      <c r="E1426" s="61" t="s">
        <v>101</v>
      </c>
      <c r="F1426" s="91" t="s">
        <v>1266</v>
      </c>
      <c r="G1426" s="60"/>
      <c r="H1426" s="9">
        <f t="shared" ref="H1426:P1426" si="743">H1427</f>
        <v>0</v>
      </c>
      <c r="I1426" s="217">
        <f t="shared" si="743"/>
        <v>0</v>
      </c>
      <c r="J1426" s="9">
        <f t="shared" si="743"/>
        <v>0</v>
      </c>
      <c r="K1426" s="9">
        <f t="shared" si="743"/>
        <v>0</v>
      </c>
      <c r="L1426" s="217">
        <f t="shared" si="743"/>
        <v>0</v>
      </c>
      <c r="M1426" s="9">
        <f t="shared" si="743"/>
        <v>0</v>
      </c>
      <c r="N1426" s="9">
        <f t="shared" si="743"/>
        <v>0</v>
      </c>
      <c r="O1426" s="217">
        <f t="shared" si="743"/>
        <v>0</v>
      </c>
      <c r="P1426" s="9">
        <f t="shared" si="743"/>
        <v>0</v>
      </c>
    </row>
    <row r="1427" spans="2:16" ht="40.5" hidden="1" customHeight="1" x14ac:dyDescent="0.25">
      <c r="B1427" s="156" t="s">
        <v>936</v>
      </c>
      <c r="C1427" s="35">
        <v>810</v>
      </c>
      <c r="D1427" s="61" t="s">
        <v>48</v>
      </c>
      <c r="E1427" s="61" t="s">
        <v>101</v>
      </c>
      <c r="F1427" s="91" t="s">
        <v>1319</v>
      </c>
      <c r="G1427" s="61" t="s">
        <v>210</v>
      </c>
      <c r="H1427" s="43"/>
      <c r="I1427" s="213"/>
      <c r="J1427" s="43"/>
      <c r="K1427" s="43"/>
      <c r="L1427" s="213"/>
      <c r="M1427" s="43"/>
      <c r="N1427" s="43"/>
      <c r="O1427" s="213"/>
      <c r="P1427" s="43"/>
    </row>
    <row r="1428" spans="2:16" ht="28.5" hidden="1" customHeight="1" x14ac:dyDescent="0.25">
      <c r="B1428" s="157" t="s">
        <v>1320</v>
      </c>
      <c r="C1428" s="49">
        <v>810</v>
      </c>
      <c r="D1428" s="52" t="s">
        <v>48</v>
      </c>
      <c r="E1428" s="52" t="s">
        <v>101</v>
      </c>
      <c r="F1428" s="111" t="s">
        <v>1321</v>
      </c>
      <c r="G1428" s="51"/>
      <c r="H1428" s="43">
        <f t="shared" ref="H1428:P1428" si="744">H1429+H1430</f>
        <v>0</v>
      </c>
      <c r="I1428" s="213">
        <f t="shared" si="744"/>
        <v>0</v>
      </c>
      <c r="J1428" s="43">
        <f t="shared" si="744"/>
        <v>0</v>
      </c>
      <c r="K1428" s="43">
        <f t="shared" si="744"/>
        <v>0</v>
      </c>
      <c r="L1428" s="213">
        <f t="shared" si="744"/>
        <v>0</v>
      </c>
      <c r="M1428" s="43">
        <f t="shared" si="744"/>
        <v>0</v>
      </c>
      <c r="N1428" s="43">
        <f t="shared" si="744"/>
        <v>0</v>
      </c>
      <c r="O1428" s="213">
        <f t="shared" si="744"/>
        <v>0</v>
      </c>
      <c r="P1428" s="43">
        <f t="shared" si="744"/>
        <v>0</v>
      </c>
    </row>
    <row r="1429" spans="2:16" ht="91.5" hidden="1" customHeight="1" x14ac:dyDescent="0.25">
      <c r="B1429" s="159" t="s">
        <v>1322</v>
      </c>
      <c r="C1429" s="49">
        <v>810</v>
      </c>
      <c r="D1429" s="52" t="s">
        <v>48</v>
      </c>
      <c r="E1429" s="52" t="s">
        <v>101</v>
      </c>
      <c r="F1429" s="111" t="s">
        <v>1323</v>
      </c>
      <c r="G1429" s="52" t="s">
        <v>210</v>
      </c>
      <c r="H1429" s="43"/>
      <c r="I1429" s="213"/>
      <c r="J1429" s="43"/>
      <c r="K1429" s="43"/>
      <c r="L1429" s="213"/>
      <c r="M1429" s="43"/>
      <c r="N1429" s="43"/>
      <c r="O1429" s="213"/>
      <c r="P1429" s="43"/>
    </row>
    <row r="1430" spans="2:16" ht="94.5" hidden="1" customHeight="1" x14ac:dyDescent="0.25">
      <c r="B1430" s="162" t="s">
        <v>1324</v>
      </c>
      <c r="C1430" s="49">
        <v>810</v>
      </c>
      <c r="D1430" s="52" t="s">
        <v>48</v>
      </c>
      <c r="E1430" s="52" t="s">
        <v>101</v>
      </c>
      <c r="F1430" s="111" t="s">
        <v>1325</v>
      </c>
      <c r="G1430" s="52" t="s">
        <v>71</v>
      </c>
      <c r="H1430" s="43"/>
      <c r="I1430" s="213"/>
      <c r="J1430" s="43"/>
      <c r="K1430" s="43"/>
      <c r="L1430" s="213"/>
      <c r="M1430" s="43"/>
      <c r="N1430" s="43"/>
      <c r="O1430" s="213"/>
      <c r="P1430" s="43"/>
    </row>
    <row r="1431" spans="2:16" ht="27.75" customHeight="1" x14ac:dyDescent="0.25">
      <c r="B1431" s="157" t="s">
        <v>1326</v>
      </c>
      <c r="C1431" s="49">
        <v>810</v>
      </c>
      <c r="D1431" s="52" t="s">
        <v>48</v>
      </c>
      <c r="E1431" s="52" t="s">
        <v>101</v>
      </c>
      <c r="F1431" s="111" t="s">
        <v>1327</v>
      </c>
      <c r="G1431" s="51"/>
      <c r="H1431" s="9">
        <f t="shared" ref="H1431:P1431" si="745">H1432+H1434+H1435+H1433</f>
        <v>26828</v>
      </c>
      <c r="I1431" s="217">
        <f t="shared" si="745"/>
        <v>0</v>
      </c>
      <c r="J1431" s="9">
        <f t="shared" si="745"/>
        <v>26828</v>
      </c>
      <c r="K1431" s="9">
        <f t="shared" si="745"/>
        <v>26828</v>
      </c>
      <c r="L1431" s="217">
        <f t="shared" si="745"/>
        <v>0</v>
      </c>
      <c r="M1431" s="9">
        <f t="shared" si="745"/>
        <v>26828</v>
      </c>
      <c r="N1431" s="9">
        <f t="shared" si="745"/>
        <v>26828</v>
      </c>
      <c r="O1431" s="217">
        <f t="shared" si="745"/>
        <v>0</v>
      </c>
      <c r="P1431" s="9">
        <f t="shared" si="745"/>
        <v>26828</v>
      </c>
    </row>
    <row r="1432" spans="2:16" ht="29.25" customHeight="1" x14ac:dyDescent="0.25">
      <c r="B1432" s="156" t="s">
        <v>1171</v>
      </c>
      <c r="C1432" s="35">
        <v>810</v>
      </c>
      <c r="D1432" s="61" t="s">
        <v>48</v>
      </c>
      <c r="E1432" s="61" t="s">
        <v>101</v>
      </c>
      <c r="F1432" s="93" t="s">
        <v>1328</v>
      </c>
      <c r="G1432" s="59" t="s">
        <v>20</v>
      </c>
      <c r="H1432" s="43">
        <v>22511</v>
      </c>
      <c r="I1432" s="213"/>
      <c r="J1432" s="43">
        <f>H1432+I1432</f>
        <v>22511</v>
      </c>
      <c r="K1432" s="43">
        <v>22511</v>
      </c>
      <c r="L1432" s="213"/>
      <c r="M1432" s="43">
        <f>K1432+L1432</f>
        <v>22511</v>
      </c>
      <c r="N1432" s="43">
        <v>22511</v>
      </c>
      <c r="O1432" s="213"/>
      <c r="P1432" s="43">
        <f>N1432+O1432</f>
        <v>22511</v>
      </c>
    </row>
    <row r="1433" spans="2:16" ht="29.25" customHeight="1" x14ac:dyDescent="0.25">
      <c r="B1433" s="156" t="s">
        <v>1243</v>
      </c>
      <c r="C1433" s="35">
        <v>810</v>
      </c>
      <c r="D1433" s="61" t="s">
        <v>48</v>
      </c>
      <c r="E1433" s="61" t="s">
        <v>101</v>
      </c>
      <c r="F1433" s="93" t="s">
        <v>1328</v>
      </c>
      <c r="G1433" s="58">
        <v>300</v>
      </c>
      <c r="H1433" s="43">
        <v>3040</v>
      </c>
      <c r="I1433" s="213"/>
      <c r="J1433" s="43">
        <f>H1433+I1433</f>
        <v>3040</v>
      </c>
      <c r="K1433" s="43">
        <v>3040</v>
      </c>
      <c r="L1433" s="213"/>
      <c r="M1433" s="43">
        <f>K1433+L1433</f>
        <v>3040</v>
      </c>
      <c r="N1433" s="43">
        <v>3040</v>
      </c>
      <c r="O1433" s="213"/>
      <c r="P1433" s="43">
        <f>N1433+O1433</f>
        <v>3040</v>
      </c>
    </row>
    <row r="1434" spans="2:16" ht="48" customHeight="1" x14ac:dyDescent="0.25">
      <c r="B1434" s="156" t="s">
        <v>325</v>
      </c>
      <c r="C1434" s="35">
        <v>810</v>
      </c>
      <c r="D1434" s="61" t="s">
        <v>48</v>
      </c>
      <c r="E1434" s="61" t="s">
        <v>101</v>
      </c>
      <c r="F1434" s="93" t="s">
        <v>1328</v>
      </c>
      <c r="G1434" s="59" t="s">
        <v>150</v>
      </c>
      <c r="H1434" s="43">
        <v>1277</v>
      </c>
      <c r="I1434" s="213"/>
      <c r="J1434" s="43">
        <f>H1434+I1434</f>
        <v>1277</v>
      </c>
      <c r="K1434" s="43">
        <v>1277</v>
      </c>
      <c r="L1434" s="213"/>
      <c r="M1434" s="43">
        <f>K1434+L1434</f>
        <v>1277</v>
      </c>
      <c r="N1434" s="43">
        <v>1277</v>
      </c>
      <c r="O1434" s="213"/>
      <c r="P1434" s="43">
        <f>N1434+O1434</f>
        <v>1277</v>
      </c>
    </row>
    <row r="1435" spans="2:16" ht="60" hidden="1" x14ac:dyDescent="0.25">
      <c r="B1435" s="156" t="s">
        <v>1256</v>
      </c>
      <c r="C1435" s="35">
        <v>810</v>
      </c>
      <c r="D1435" s="61" t="s">
        <v>48</v>
      </c>
      <c r="E1435" s="61" t="s">
        <v>101</v>
      </c>
      <c r="F1435" s="93" t="s">
        <v>1329</v>
      </c>
      <c r="G1435" s="58">
        <v>200</v>
      </c>
      <c r="H1435" s="43"/>
      <c r="I1435" s="213"/>
      <c r="J1435" s="43"/>
      <c r="K1435" s="43"/>
      <c r="L1435" s="213"/>
      <c r="M1435" s="43"/>
      <c r="N1435" s="43"/>
      <c r="O1435" s="213"/>
      <c r="P1435" s="43"/>
    </row>
    <row r="1436" spans="2:16" ht="54" customHeight="1" x14ac:dyDescent="0.25">
      <c r="B1436" s="156" t="s">
        <v>1330</v>
      </c>
      <c r="C1436" s="16">
        <v>810</v>
      </c>
      <c r="D1436" s="22" t="s">
        <v>48</v>
      </c>
      <c r="E1436" s="22" t="s">
        <v>101</v>
      </c>
      <c r="F1436" s="89" t="s">
        <v>1188</v>
      </c>
      <c r="G1436" s="23"/>
      <c r="H1436" s="9">
        <f t="shared" ref="H1436:P1436" si="746">H1437+H1438+H1439+H1440</f>
        <v>56123</v>
      </c>
      <c r="I1436" s="217">
        <f t="shared" si="746"/>
        <v>0</v>
      </c>
      <c r="J1436" s="9">
        <f t="shared" si="746"/>
        <v>56123</v>
      </c>
      <c r="K1436" s="9">
        <f t="shared" si="746"/>
        <v>58081</v>
      </c>
      <c r="L1436" s="217">
        <f t="shared" si="746"/>
        <v>-1619</v>
      </c>
      <c r="M1436" s="9">
        <f t="shared" si="746"/>
        <v>56462</v>
      </c>
      <c r="N1436" s="9">
        <f t="shared" si="746"/>
        <v>59693</v>
      </c>
      <c r="O1436" s="217">
        <f t="shared" si="746"/>
        <v>-1617</v>
      </c>
      <c r="P1436" s="9">
        <f t="shared" si="746"/>
        <v>58076</v>
      </c>
    </row>
    <row r="1437" spans="2:16" ht="93.75" customHeight="1" x14ac:dyDescent="0.25">
      <c r="B1437" s="156" t="s">
        <v>1331</v>
      </c>
      <c r="C1437" s="16">
        <v>810</v>
      </c>
      <c r="D1437" s="22" t="s">
        <v>48</v>
      </c>
      <c r="E1437" s="22" t="s">
        <v>101</v>
      </c>
      <c r="F1437" s="89" t="s">
        <v>1332</v>
      </c>
      <c r="G1437" s="24" t="s">
        <v>18</v>
      </c>
      <c r="H1437" s="43">
        <v>39080</v>
      </c>
      <c r="I1437" s="213"/>
      <c r="J1437" s="43">
        <f>H1437+I1437</f>
        <v>39080</v>
      </c>
      <c r="K1437" s="43">
        <v>40525</v>
      </c>
      <c r="L1437" s="213">
        <v>-1231</v>
      </c>
      <c r="M1437" s="43">
        <f>K1437+L1437</f>
        <v>39294</v>
      </c>
      <c r="N1437" s="43">
        <v>41616</v>
      </c>
      <c r="O1437" s="213">
        <v>-1214</v>
      </c>
      <c r="P1437" s="43">
        <f>N1437+O1437</f>
        <v>40402</v>
      </c>
    </row>
    <row r="1438" spans="2:16" ht="57" customHeight="1" x14ac:dyDescent="0.25">
      <c r="B1438" s="156" t="s">
        <v>2326</v>
      </c>
      <c r="C1438" s="16">
        <v>810</v>
      </c>
      <c r="D1438" s="22" t="s">
        <v>48</v>
      </c>
      <c r="E1438" s="22" t="s">
        <v>101</v>
      </c>
      <c r="F1438" s="89" t="s">
        <v>1332</v>
      </c>
      <c r="G1438" s="24" t="s">
        <v>20</v>
      </c>
      <c r="H1438" s="43">
        <v>2982</v>
      </c>
      <c r="I1438" s="213"/>
      <c r="J1438" s="43">
        <f>H1438+I1438</f>
        <v>2982</v>
      </c>
      <c r="K1438" s="43">
        <v>2982</v>
      </c>
      <c r="L1438" s="213"/>
      <c r="M1438" s="43">
        <f>K1438+L1438</f>
        <v>2982</v>
      </c>
      <c r="N1438" s="43">
        <v>2982</v>
      </c>
      <c r="O1438" s="213"/>
      <c r="P1438" s="43">
        <f>N1438+O1438</f>
        <v>2982</v>
      </c>
    </row>
    <row r="1439" spans="2:16" ht="69.75" customHeight="1" x14ac:dyDescent="0.25">
      <c r="B1439" s="156" t="s">
        <v>1250</v>
      </c>
      <c r="C1439" s="16">
        <v>810</v>
      </c>
      <c r="D1439" s="22" t="s">
        <v>48</v>
      </c>
      <c r="E1439" s="22" t="s">
        <v>101</v>
      </c>
      <c r="F1439" s="89" t="s">
        <v>1332</v>
      </c>
      <c r="G1439" s="24" t="s">
        <v>150</v>
      </c>
      <c r="H1439" s="43">
        <v>14041</v>
      </c>
      <c r="I1439" s="213"/>
      <c r="J1439" s="43">
        <f>H1439+I1439</f>
        <v>14041</v>
      </c>
      <c r="K1439" s="43">
        <v>14554</v>
      </c>
      <c r="L1439" s="213">
        <v>-388</v>
      </c>
      <c r="M1439" s="43">
        <f>K1439+L1439</f>
        <v>14166</v>
      </c>
      <c r="N1439" s="43">
        <v>15075</v>
      </c>
      <c r="O1439" s="213">
        <v>-403</v>
      </c>
      <c r="P1439" s="43">
        <f>N1439+O1439</f>
        <v>14672</v>
      </c>
    </row>
    <row r="1440" spans="2:16" ht="54" customHeight="1" x14ac:dyDescent="0.25">
      <c r="B1440" s="156" t="s">
        <v>1333</v>
      </c>
      <c r="C1440" s="16">
        <v>810</v>
      </c>
      <c r="D1440" s="22" t="s">
        <v>48</v>
      </c>
      <c r="E1440" s="22" t="s">
        <v>101</v>
      </c>
      <c r="F1440" s="89" t="s">
        <v>1332</v>
      </c>
      <c r="G1440" s="24" t="s">
        <v>22</v>
      </c>
      <c r="H1440" s="43">
        <v>20</v>
      </c>
      <c r="I1440" s="213"/>
      <c r="J1440" s="43">
        <f>H1440+I1440</f>
        <v>20</v>
      </c>
      <c r="K1440" s="43">
        <v>20</v>
      </c>
      <c r="L1440" s="213"/>
      <c r="M1440" s="43">
        <f>K1440+L1440</f>
        <v>20</v>
      </c>
      <c r="N1440" s="43">
        <v>20</v>
      </c>
      <c r="O1440" s="213"/>
      <c r="P1440" s="43">
        <f>N1440+O1440</f>
        <v>20</v>
      </c>
    </row>
    <row r="1441" spans="2:16" ht="42" customHeight="1" x14ac:dyDescent="0.25">
      <c r="B1441" s="196" t="s">
        <v>50</v>
      </c>
      <c r="C1441" s="35">
        <v>810</v>
      </c>
      <c r="D1441" s="61" t="s">
        <v>48</v>
      </c>
      <c r="E1441" s="61" t="s">
        <v>101</v>
      </c>
      <c r="F1441" s="93" t="s">
        <v>51</v>
      </c>
      <c r="H1441" s="9">
        <f t="shared" ref="H1441:P1441" si="747">H1442</f>
        <v>163</v>
      </c>
      <c r="I1441" s="217">
        <f t="shared" si="747"/>
        <v>0</v>
      </c>
      <c r="J1441" s="9">
        <f t="shared" si="747"/>
        <v>163</v>
      </c>
      <c r="K1441" s="9">
        <f t="shared" si="747"/>
        <v>163</v>
      </c>
      <c r="L1441" s="217">
        <f t="shared" si="747"/>
        <v>0</v>
      </c>
      <c r="M1441" s="9">
        <f t="shared" si="747"/>
        <v>163</v>
      </c>
      <c r="N1441" s="9">
        <f t="shared" si="747"/>
        <v>163</v>
      </c>
      <c r="O1441" s="217">
        <f t="shared" si="747"/>
        <v>0</v>
      </c>
      <c r="P1441" s="9">
        <f t="shared" si="747"/>
        <v>163</v>
      </c>
    </row>
    <row r="1442" spans="2:16" ht="18.75" customHeight="1" x14ac:dyDescent="0.25">
      <c r="B1442" s="156" t="s">
        <v>1334</v>
      </c>
      <c r="C1442" s="35">
        <v>810</v>
      </c>
      <c r="D1442" s="61" t="s">
        <v>48</v>
      </c>
      <c r="E1442" s="61" t="s">
        <v>101</v>
      </c>
      <c r="F1442" s="93" t="s">
        <v>1335</v>
      </c>
      <c r="G1442" s="58"/>
      <c r="H1442" s="9">
        <f t="shared" ref="H1442:P1442" si="748">H1443+H1444</f>
        <v>163</v>
      </c>
      <c r="I1442" s="217">
        <f t="shared" si="748"/>
        <v>0</v>
      </c>
      <c r="J1442" s="9">
        <f t="shared" si="748"/>
        <v>163</v>
      </c>
      <c r="K1442" s="9">
        <f t="shared" si="748"/>
        <v>163</v>
      </c>
      <c r="L1442" s="217">
        <f t="shared" si="748"/>
        <v>0</v>
      </c>
      <c r="M1442" s="9">
        <f t="shared" si="748"/>
        <v>163</v>
      </c>
      <c r="N1442" s="9">
        <f t="shared" si="748"/>
        <v>163</v>
      </c>
      <c r="O1442" s="217">
        <f t="shared" si="748"/>
        <v>0</v>
      </c>
      <c r="P1442" s="9">
        <f t="shared" si="748"/>
        <v>163</v>
      </c>
    </row>
    <row r="1443" spans="2:16" ht="30" x14ac:dyDescent="0.25">
      <c r="B1443" s="156" t="s">
        <v>1171</v>
      </c>
      <c r="C1443" s="35">
        <v>810</v>
      </c>
      <c r="D1443" s="61" t="s">
        <v>48</v>
      </c>
      <c r="E1443" s="61" t="s">
        <v>101</v>
      </c>
      <c r="F1443" s="93" t="s">
        <v>1336</v>
      </c>
      <c r="G1443" s="59" t="s">
        <v>20</v>
      </c>
      <c r="H1443" s="43">
        <v>68</v>
      </c>
      <c r="I1443" s="213"/>
      <c r="J1443" s="43">
        <f>H1443+I1443</f>
        <v>68</v>
      </c>
      <c r="K1443" s="43">
        <v>68</v>
      </c>
      <c r="L1443" s="213"/>
      <c r="M1443" s="43">
        <f>K1443+L1443</f>
        <v>68</v>
      </c>
      <c r="N1443" s="43">
        <v>68</v>
      </c>
      <c r="O1443" s="213"/>
      <c r="P1443" s="43">
        <f>N1443+O1443</f>
        <v>68</v>
      </c>
    </row>
    <row r="1444" spans="2:16" ht="45" x14ac:dyDescent="0.25">
      <c r="B1444" s="156" t="s">
        <v>325</v>
      </c>
      <c r="C1444" s="16">
        <v>810</v>
      </c>
      <c r="D1444" s="22" t="s">
        <v>48</v>
      </c>
      <c r="E1444" s="22" t="s">
        <v>101</v>
      </c>
      <c r="F1444" s="89" t="s">
        <v>1336</v>
      </c>
      <c r="G1444" s="24" t="s">
        <v>150</v>
      </c>
      <c r="H1444" s="43">
        <v>95</v>
      </c>
      <c r="I1444" s="213"/>
      <c r="J1444" s="43">
        <f>H1444+I1444</f>
        <v>95</v>
      </c>
      <c r="K1444" s="43">
        <v>95</v>
      </c>
      <c r="L1444" s="213"/>
      <c r="M1444" s="43">
        <f>K1444+L1444</f>
        <v>95</v>
      </c>
      <c r="N1444" s="43">
        <v>95</v>
      </c>
      <c r="O1444" s="213"/>
      <c r="P1444" s="43">
        <f>N1444+O1444</f>
        <v>95</v>
      </c>
    </row>
    <row r="1445" spans="2:16" ht="15.75" x14ac:dyDescent="0.25">
      <c r="B1445" s="158" t="s">
        <v>208</v>
      </c>
      <c r="C1445" s="16">
        <v>810</v>
      </c>
      <c r="D1445" s="20" t="s">
        <v>130</v>
      </c>
      <c r="E1445" s="19"/>
      <c r="F1445" s="19"/>
      <c r="G1445" s="29"/>
      <c r="H1445" s="8">
        <f t="shared" ref="H1445:P1445" si="749">H1461+H1446</f>
        <v>636756</v>
      </c>
      <c r="I1445" s="211">
        <f t="shared" si="749"/>
        <v>0</v>
      </c>
      <c r="J1445" s="8">
        <f t="shared" si="749"/>
        <v>636756</v>
      </c>
      <c r="K1445" s="8">
        <f t="shared" si="749"/>
        <v>650003</v>
      </c>
      <c r="L1445" s="211">
        <f t="shared" si="749"/>
        <v>0</v>
      </c>
      <c r="M1445" s="8">
        <f t="shared" si="749"/>
        <v>650003</v>
      </c>
      <c r="N1445" s="8">
        <f t="shared" si="749"/>
        <v>663779</v>
      </c>
      <c r="O1445" s="211">
        <f t="shared" si="749"/>
        <v>0</v>
      </c>
      <c r="P1445" s="8">
        <f t="shared" si="749"/>
        <v>663779</v>
      </c>
    </row>
    <row r="1446" spans="2:16" ht="15.75" x14ac:dyDescent="0.25">
      <c r="B1446" s="158" t="s">
        <v>209</v>
      </c>
      <c r="C1446" s="16">
        <v>810</v>
      </c>
      <c r="D1446" s="19">
        <v>10</v>
      </c>
      <c r="E1446" s="18">
        <v>3</v>
      </c>
      <c r="F1446" s="19"/>
      <c r="G1446" s="29"/>
      <c r="H1446" s="8">
        <f t="shared" ref="H1446:P1446" si="750">H1447+H1457</f>
        <v>331156</v>
      </c>
      <c r="I1446" s="211">
        <f t="shared" si="750"/>
        <v>0</v>
      </c>
      <c r="J1446" s="8">
        <f t="shared" si="750"/>
        <v>331156</v>
      </c>
      <c r="K1446" s="8">
        <f t="shared" si="750"/>
        <v>344403</v>
      </c>
      <c r="L1446" s="211">
        <f t="shared" si="750"/>
        <v>0</v>
      </c>
      <c r="M1446" s="8">
        <f t="shared" si="750"/>
        <v>344403</v>
      </c>
      <c r="N1446" s="8">
        <f t="shared" si="750"/>
        <v>358179</v>
      </c>
      <c r="O1446" s="211">
        <f t="shared" si="750"/>
        <v>0</v>
      </c>
      <c r="P1446" s="8">
        <f t="shared" si="750"/>
        <v>358179</v>
      </c>
    </row>
    <row r="1447" spans="2:16" ht="42" customHeight="1" x14ac:dyDescent="0.25">
      <c r="B1447" s="156" t="s">
        <v>1195</v>
      </c>
      <c r="C1447" s="16">
        <v>810</v>
      </c>
      <c r="D1447" s="21">
        <v>10</v>
      </c>
      <c r="E1447" s="30">
        <v>3</v>
      </c>
      <c r="F1447" s="84">
        <v>2</v>
      </c>
      <c r="G1447" s="122"/>
      <c r="H1447" s="9">
        <f t="shared" ref="H1447:P1447" si="751">H1448+H1451</f>
        <v>324717</v>
      </c>
      <c r="I1447" s="217">
        <f t="shared" si="751"/>
        <v>0</v>
      </c>
      <c r="J1447" s="9">
        <f t="shared" si="751"/>
        <v>324717</v>
      </c>
      <c r="K1447" s="9">
        <f t="shared" si="751"/>
        <v>337689</v>
      </c>
      <c r="L1447" s="217">
        <f t="shared" si="751"/>
        <v>0</v>
      </c>
      <c r="M1447" s="9">
        <f t="shared" si="751"/>
        <v>337689</v>
      </c>
      <c r="N1447" s="9">
        <f t="shared" si="751"/>
        <v>351178</v>
      </c>
      <c r="O1447" s="217">
        <f t="shared" si="751"/>
        <v>0</v>
      </c>
      <c r="P1447" s="9">
        <f t="shared" si="751"/>
        <v>351178</v>
      </c>
    </row>
    <row r="1448" spans="2:16" ht="15.75" x14ac:dyDescent="0.25">
      <c r="B1448" s="156" t="s">
        <v>1206</v>
      </c>
      <c r="C1448" s="16">
        <v>810</v>
      </c>
      <c r="D1448" s="21">
        <v>10</v>
      </c>
      <c r="E1448" s="30">
        <v>3</v>
      </c>
      <c r="F1448" s="89" t="s">
        <v>763</v>
      </c>
      <c r="G1448" s="122"/>
      <c r="H1448" s="9">
        <f t="shared" ref="H1448:J1449" si="752">H1449</f>
        <v>445</v>
      </c>
      <c r="I1448" s="217">
        <f t="shared" si="752"/>
        <v>0</v>
      </c>
      <c r="J1448" s="9">
        <f t="shared" si="752"/>
        <v>445</v>
      </c>
      <c r="K1448" s="9">
        <f t="shared" ref="K1448:N1449" si="753">K1449</f>
        <v>452</v>
      </c>
      <c r="L1448" s="217">
        <f>L1449</f>
        <v>0</v>
      </c>
      <c r="M1448" s="9">
        <f>M1449</f>
        <v>452</v>
      </c>
      <c r="N1448" s="9">
        <f t="shared" si="753"/>
        <v>458</v>
      </c>
      <c r="O1448" s="217">
        <f>O1449</f>
        <v>0</v>
      </c>
      <c r="P1448" s="9">
        <f>P1449</f>
        <v>458</v>
      </c>
    </row>
    <row r="1449" spans="2:16" ht="15.75" x14ac:dyDescent="0.25">
      <c r="B1449" s="156" t="s">
        <v>934</v>
      </c>
      <c r="C1449" s="16">
        <v>810</v>
      </c>
      <c r="D1449" s="21">
        <v>10</v>
      </c>
      <c r="E1449" s="30">
        <v>3</v>
      </c>
      <c r="F1449" s="89" t="s">
        <v>1222</v>
      </c>
      <c r="G1449" s="122"/>
      <c r="H1449" s="9">
        <f t="shared" si="752"/>
        <v>445</v>
      </c>
      <c r="I1449" s="217">
        <f t="shared" si="752"/>
        <v>0</v>
      </c>
      <c r="J1449" s="9">
        <f t="shared" si="752"/>
        <v>445</v>
      </c>
      <c r="K1449" s="9">
        <f t="shared" si="753"/>
        <v>452</v>
      </c>
      <c r="L1449" s="217">
        <f>L1450</f>
        <v>0</v>
      </c>
      <c r="M1449" s="9">
        <f>M1450</f>
        <v>452</v>
      </c>
      <c r="N1449" s="9">
        <f t="shared" si="753"/>
        <v>458</v>
      </c>
      <c r="O1449" s="217">
        <f>O1450</f>
        <v>0</v>
      </c>
      <c r="P1449" s="9">
        <f>P1450</f>
        <v>458</v>
      </c>
    </row>
    <row r="1450" spans="2:16" ht="42.75" customHeight="1" x14ac:dyDescent="0.25">
      <c r="B1450" s="156" t="s">
        <v>1223</v>
      </c>
      <c r="C1450" s="16">
        <v>810</v>
      </c>
      <c r="D1450" s="21">
        <v>10</v>
      </c>
      <c r="E1450" s="30">
        <v>3</v>
      </c>
      <c r="F1450" s="89" t="s">
        <v>1224</v>
      </c>
      <c r="G1450" s="25">
        <v>300</v>
      </c>
      <c r="H1450" s="9">
        <v>445</v>
      </c>
      <c r="I1450" s="217"/>
      <c r="J1450" s="9">
        <f>H1450+I1450</f>
        <v>445</v>
      </c>
      <c r="K1450" s="9">
        <v>452</v>
      </c>
      <c r="L1450" s="217"/>
      <c r="M1450" s="9">
        <f>K1450+L1450</f>
        <v>452</v>
      </c>
      <c r="N1450" s="9">
        <v>458</v>
      </c>
      <c r="O1450" s="217"/>
      <c r="P1450" s="9">
        <f>N1450+O1450</f>
        <v>458</v>
      </c>
    </row>
    <row r="1451" spans="2:16" ht="30" x14ac:dyDescent="0.25">
      <c r="B1451" s="156" t="s">
        <v>1263</v>
      </c>
      <c r="C1451" s="16">
        <v>810</v>
      </c>
      <c r="D1451" s="21">
        <v>10</v>
      </c>
      <c r="E1451" s="30">
        <v>3</v>
      </c>
      <c r="F1451" s="89" t="s">
        <v>1185</v>
      </c>
      <c r="G1451" s="122"/>
      <c r="H1451" s="9">
        <f t="shared" ref="H1451:P1451" si="754">H1452+H1454</f>
        <v>324272</v>
      </c>
      <c r="I1451" s="217">
        <f t="shared" si="754"/>
        <v>0</v>
      </c>
      <c r="J1451" s="9">
        <f t="shared" si="754"/>
        <v>324272</v>
      </c>
      <c r="K1451" s="9">
        <f t="shared" si="754"/>
        <v>337237</v>
      </c>
      <c r="L1451" s="217">
        <f t="shared" si="754"/>
        <v>0</v>
      </c>
      <c r="M1451" s="9">
        <f t="shared" si="754"/>
        <v>337237</v>
      </c>
      <c r="N1451" s="9">
        <f t="shared" si="754"/>
        <v>350720</v>
      </c>
      <c r="O1451" s="217">
        <f t="shared" si="754"/>
        <v>0</v>
      </c>
      <c r="P1451" s="9">
        <f t="shared" si="754"/>
        <v>350720</v>
      </c>
    </row>
    <row r="1452" spans="2:16" ht="15.75" x14ac:dyDescent="0.25">
      <c r="B1452" s="156" t="s">
        <v>1337</v>
      </c>
      <c r="C1452" s="16">
        <v>810</v>
      </c>
      <c r="D1452" s="21">
        <v>10</v>
      </c>
      <c r="E1452" s="30">
        <v>3</v>
      </c>
      <c r="F1452" s="89" t="s">
        <v>1266</v>
      </c>
      <c r="G1452" s="122"/>
      <c r="H1452" s="9">
        <f t="shared" ref="H1452:P1452" si="755">H1453</f>
        <v>167</v>
      </c>
      <c r="I1452" s="217">
        <f t="shared" si="755"/>
        <v>0</v>
      </c>
      <c r="J1452" s="9">
        <f t="shared" si="755"/>
        <v>167</v>
      </c>
      <c r="K1452" s="9">
        <f t="shared" si="755"/>
        <v>167</v>
      </c>
      <c r="L1452" s="217">
        <f t="shared" si="755"/>
        <v>0</v>
      </c>
      <c r="M1452" s="9">
        <f t="shared" si="755"/>
        <v>167</v>
      </c>
      <c r="N1452" s="9">
        <f t="shared" si="755"/>
        <v>167</v>
      </c>
      <c r="O1452" s="217">
        <f t="shared" si="755"/>
        <v>0</v>
      </c>
      <c r="P1452" s="9">
        <f t="shared" si="755"/>
        <v>167</v>
      </c>
    </row>
    <row r="1453" spans="2:16" ht="45" x14ac:dyDescent="0.25">
      <c r="B1453" s="197" t="s">
        <v>1223</v>
      </c>
      <c r="C1453" s="16">
        <v>810</v>
      </c>
      <c r="D1453" s="21">
        <v>10</v>
      </c>
      <c r="E1453" s="30">
        <v>3</v>
      </c>
      <c r="F1453" s="89" t="s">
        <v>1319</v>
      </c>
      <c r="G1453" s="25">
        <v>300</v>
      </c>
      <c r="H1453" s="9">
        <v>167</v>
      </c>
      <c r="I1453" s="217"/>
      <c r="J1453" s="9">
        <f>H1453+I1453</f>
        <v>167</v>
      </c>
      <c r="K1453" s="9">
        <v>167</v>
      </c>
      <c r="L1453" s="217"/>
      <c r="M1453" s="9">
        <f>K1453+L1453</f>
        <v>167</v>
      </c>
      <c r="N1453" s="9">
        <v>167</v>
      </c>
      <c r="O1453" s="217"/>
      <c r="P1453" s="9">
        <f>N1453+O1453</f>
        <v>167</v>
      </c>
    </row>
    <row r="1454" spans="2:16" ht="31.5" customHeight="1" x14ac:dyDescent="0.25">
      <c r="B1454" s="156" t="s">
        <v>1338</v>
      </c>
      <c r="C1454" s="16">
        <v>810</v>
      </c>
      <c r="D1454" s="21">
        <v>10</v>
      </c>
      <c r="E1454" s="30">
        <v>3</v>
      </c>
      <c r="F1454" s="89" t="s">
        <v>1321</v>
      </c>
      <c r="G1454" s="122"/>
      <c r="H1454" s="9">
        <f t="shared" ref="H1454:P1454" si="756">H1455+H1456</f>
        <v>324105</v>
      </c>
      <c r="I1454" s="217">
        <f t="shared" si="756"/>
        <v>0</v>
      </c>
      <c r="J1454" s="9">
        <f t="shared" si="756"/>
        <v>324105</v>
      </c>
      <c r="K1454" s="9">
        <f t="shared" si="756"/>
        <v>337070</v>
      </c>
      <c r="L1454" s="217">
        <f t="shared" si="756"/>
        <v>0</v>
      </c>
      <c r="M1454" s="9">
        <f t="shared" si="756"/>
        <v>337070</v>
      </c>
      <c r="N1454" s="9">
        <f t="shared" si="756"/>
        <v>350553</v>
      </c>
      <c r="O1454" s="217">
        <f t="shared" si="756"/>
        <v>0</v>
      </c>
      <c r="P1454" s="9">
        <f t="shared" si="756"/>
        <v>350553</v>
      </c>
    </row>
    <row r="1455" spans="2:16" ht="95.25" customHeight="1" x14ac:dyDescent="0.25">
      <c r="B1455" s="159" t="s">
        <v>1322</v>
      </c>
      <c r="C1455" s="16">
        <v>810</v>
      </c>
      <c r="D1455" s="21">
        <v>10</v>
      </c>
      <c r="E1455" s="30">
        <v>3</v>
      </c>
      <c r="F1455" s="89" t="s">
        <v>1323</v>
      </c>
      <c r="G1455" s="25">
        <v>300</v>
      </c>
      <c r="H1455" s="9">
        <v>165</v>
      </c>
      <c r="I1455" s="217"/>
      <c r="J1455" s="9">
        <f>H1455+I1455</f>
        <v>165</v>
      </c>
      <c r="K1455" s="9">
        <v>172</v>
      </c>
      <c r="L1455" s="217"/>
      <c r="M1455" s="9">
        <f>K1455+L1455</f>
        <v>172</v>
      </c>
      <c r="N1455" s="9">
        <v>179</v>
      </c>
      <c r="O1455" s="217"/>
      <c r="P1455" s="9">
        <f>N1455+O1455</f>
        <v>179</v>
      </c>
    </row>
    <row r="1456" spans="2:16" ht="90" x14ac:dyDescent="0.25">
      <c r="B1456" s="162" t="s">
        <v>1324</v>
      </c>
      <c r="C1456" s="16">
        <v>810</v>
      </c>
      <c r="D1456" s="21">
        <v>10</v>
      </c>
      <c r="E1456" s="30">
        <v>3</v>
      </c>
      <c r="F1456" s="89" t="s">
        <v>1325</v>
      </c>
      <c r="G1456" s="25">
        <v>500</v>
      </c>
      <c r="H1456" s="9">
        <v>323940</v>
      </c>
      <c r="I1456" s="217"/>
      <c r="J1456" s="9">
        <f>H1456+I1456</f>
        <v>323940</v>
      </c>
      <c r="K1456" s="9">
        <v>336898</v>
      </c>
      <c r="L1456" s="217"/>
      <c r="M1456" s="9">
        <f>K1456+L1456</f>
        <v>336898</v>
      </c>
      <c r="N1456" s="9">
        <v>350374</v>
      </c>
      <c r="O1456" s="217"/>
      <c r="P1456" s="9">
        <f>N1456+O1456</f>
        <v>350374</v>
      </c>
    </row>
    <row r="1457" spans="2:16" ht="30" x14ac:dyDescent="0.25">
      <c r="B1457" s="203" t="s">
        <v>798</v>
      </c>
      <c r="C1457" s="16">
        <v>810</v>
      </c>
      <c r="D1457" s="21">
        <v>10</v>
      </c>
      <c r="E1457" s="30">
        <v>3</v>
      </c>
      <c r="F1457" s="88">
        <v>15</v>
      </c>
      <c r="G1457" s="122"/>
      <c r="H1457" s="9">
        <f>H1458</f>
        <v>6439</v>
      </c>
      <c r="I1457" s="217">
        <f t="shared" ref="I1457:J1459" si="757">I1458</f>
        <v>0</v>
      </c>
      <c r="J1457" s="9">
        <f t="shared" si="757"/>
        <v>6439</v>
      </c>
      <c r="K1457" s="9">
        <f t="shared" ref="K1457:N1459" si="758">K1458</f>
        <v>6714</v>
      </c>
      <c r="L1457" s="217">
        <f t="shared" ref="L1457:M1459" si="759">L1458</f>
        <v>0</v>
      </c>
      <c r="M1457" s="9">
        <f t="shared" si="759"/>
        <v>6714</v>
      </c>
      <c r="N1457" s="9">
        <f t="shared" si="758"/>
        <v>7001</v>
      </c>
      <c r="O1457" s="217">
        <f t="shared" ref="O1457:P1459" si="760">O1458</f>
        <v>0</v>
      </c>
      <c r="P1457" s="9">
        <f t="shared" si="760"/>
        <v>7001</v>
      </c>
    </row>
    <row r="1458" spans="2:16" ht="30.75" customHeight="1" x14ac:dyDescent="0.25">
      <c r="B1458" s="203" t="s">
        <v>1180</v>
      </c>
      <c r="C1458" s="16">
        <v>810</v>
      </c>
      <c r="D1458" s="21">
        <v>10</v>
      </c>
      <c r="E1458" s="30">
        <v>3</v>
      </c>
      <c r="F1458" s="89" t="s">
        <v>356</v>
      </c>
      <c r="G1458" s="122"/>
      <c r="H1458" s="9">
        <f>H1459</f>
        <v>6439</v>
      </c>
      <c r="I1458" s="217">
        <f t="shared" si="757"/>
        <v>0</v>
      </c>
      <c r="J1458" s="9">
        <f t="shared" si="757"/>
        <v>6439</v>
      </c>
      <c r="K1458" s="9">
        <f t="shared" si="758"/>
        <v>6714</v>
      </c>
      <c r="L1458" s="217">
        <f t="shared" si="759"/>
        <v>0</v>
      </c>
      <c r="M1458" s="9">
        <f t="shared" si="759"/>
        <v>6714</v>
      </c>
      <c r="N1458" s="9">
        <f t="shared" si="758"/>
        <v>7001</v>
      </c>
      <c r="O1458" s="217">
        <f t="shared" si="760"/>
        <v>0</v>
      </c>
      <c r="P1458" s="9">
        <f t="shared" si="760"/>
        <v>7001</v>
      </c>
    </row>
    <row r="1459" spans="2:16" ht="15.75" x14ac:dyDescent="0.25">
      <c r="B1459" s="203" t="s">
        <v>934</v>
      </c>
      <c r="C1459" s="16">
        <v>810</v>
      </c>
      <c r="D1459" s="21">
        <v>10</v>
      </c>
      <c r="E1459" s="30">
        <v>3</v>
      </c>
      <c r="F1459" s="89" t="s">
        <v>935</v>
      </c>
      <c r="G1459" s="122"/>
      <c r="H1459" s="9">
        <f>H1460</f>
        <v>6439</v>
      </c>
      <c r="I1459" s="217">
        <f t="shared" si="757"/>
        <v>0</v>
      </c>
      <c r="J1459" s="9">
        <f t="shared" si="757"/>
        <v>6439</v>
      </c>
      <c r="K1459" s="9">
        <f t="shared" si="758"/>
        <v>6714</v>
      </c>
      <c r="L1459" s="217">
        <f t="shared" si="759"/>
        <v>0</v>
      </c>
      <c r="M1459" s="9">
        <f t="shared" si="759"/>
        <v>6714</v>
      </c>
      <c r="N1459" s="9">
        <f t="shared" si="758"/>
        <v>7001</v>
      </c>
      <c r="O1459" s="217">
        <f t="shared" si="760"/>
        <v>0</v>
      </c>
      <c r="P1459" s="9">
        <f t="shared" si="760"/>
        <v>7001</v>
      </c>
    </row>
    <row r="1460" spans="2:16" ht="45" x14ac:dyDescent="0.25">
      <c r="B1460" s="203" t="s">
        <v>936</v>
      </c>
      <c r="C1460" s="16">
        <v>810</v>
      </c>
      <c r="D1460" s="21">
        <v>10</v>
      </c>
      <c r="E1460" s="30">
        <v>3</v>
      </c>
      <c r="F1460" s="89" t="s">
        <v>937</v>
      </c>
      <c r="G1460" s="25">
        <v>300</v>
      </c>
      <c r="H1460" s="9">
        <v>6439</v>
      </c>
      <c r="I1460" s="217"/>
      <c r="J1460" s="9">
        <f>H1460+I1460</f>
        <v>6439</v>
      </c>
      <c r="K1460" s="9">
        <v>6714</v>
      </c>
      <c r="L1460" s="217"/>
      <c r="M1460" s="9">
        <f>K1460+L1460</f>
        <v>6714</v>
      </c>
      <c r="N1460" s="9">
        <v>7001</v>
      </c>
      <c r="O1460" s="217"/>
      <c r="P1460" s="9">
        <f>N1460+O1460</f>
        <v>7001</v>
      </c>
    </row>
    <row r="1461" spans="2:16" ht="15.75" x14ac:dyDescent="0.25">
      <c r="B1461" s="158" t="s">
        <v>885</v>
      </c>
      <c r="C1461" s="16">
        <v>810</v>
      </c>
      <c r="D1461" s="20" t="s">
        <v>130</v>
      </c>
      <c r="E1461" s="20" t="s">
        <v>63</v>
      </c>
      <c r="F1461" s="19"/>
      <c r="G1461" s="29"/>
      <c r="H1461" s="8">
        <f>H1462</f>
        <v>305600</v>
      </c>
      <c r="I1461" s="211">
        <f t="shared" ref="I1461:J1464" si="761">I1462</f>
        <v>0</v>
      </c>
      <c r="J1461" s="8">
        <f t="shared" si="761"/>
        <v>305600</v>
      </c>
      <c r="K1461" s="8">
        <f t="shared" ref="K1461:N1464" si="762">K1462</f>
        <v>305600</v>
      </c>
      <c r="L1461" s="211">
        <f t="shared" ref="L1461:M1464" si="763">L1462</f>
        <v>0</v>
      </c>
      <c r="M1461" s="8">
        <f t="shared" si="763"/>
        <v>305600</v>
      </c>
      <c r="N1461" s="8">
        <f t="shared" si="762"/>
        <v>305600</v>
      </c>
      <c r="O1461" s="211">
        <f t="shared" ref="O1461:P1464" si="764">O1462</f>
        <v>0</v>
      </c>
      <c r="P1461" s="8">
        <f t="shared" si="764"/>
        <v>305600</v>
      </c>
    </row>
    <row r="1462" spans="2:16" ht="36" customHeight="1" x14ac:dyDescent="0.25">
      <c r="B1462" s="158" t="s">
        <v>1195</v>
      </c>
      <c r="C1462" s="16">
        <v>810</v>
      </c>
      <c r="D1462" s="22" t="s">
        <v>130</v>
      </c>
      <c r="E1462" s="22" t="s">
        <v>63</v>
      </c>
      <c r="F1462" s="89" t="s">
        <v>59</v>
      </c>
      <c r="G1462" s="29"/>
      <c r="H1462" s="9">
        <f>H1463</f>
        <v>305600</v>
      </c>
      <c r="I1462" s="217">
        <f t="shared" si="761"/>
        <v>0</v>
      </c>
      <c r="J1462" s="9">
        <f t="shared" si="761"/>
        <v>305600</v>
      </c>
      <c r="K1462" s="9">
        <f t="shared" si="762"/>
        <v>305600</v>
      </c>
      <c r="L1462" s="217">
        <f t="shared" si="763"/>
        <v>0</v>
      </c>
      <c r="M1462" s="9">
        <f t="shared" si="763"/>
        <v>305600</v>
      </c>
      <c r="N1462" s="9">
        <f t="shared" si="762"/>
        <v>305600</v>
      </c>
      <c r="O1462" s="217">
        <f t="shared" si="764"/>
        <v>0</v>
      </c>
      <c r="P1462" s="9">
        <f t="shared" si="764"/>
        <v>305600</v>
      </c>
    </row>
    <row r="1463" spans="2:16" ht="20.25" customHeight="1" x14ac:dyDescent="0.25">
      <c r="B1463" s="158" t="s">
        <v>1196</v>
      </c>
      <c r="C1463" s="16">
        <v>810</v>
      </c>
      <c r="D1463" s="22" t="s">
        <v>130</v>
      </c>
      <c r="E1463" s="22" t="s">
        <v>63</v>
      </c>
      <c r="F1463" s="89" t="s">
        <v>744</v>
      </c>
      <c r="G1463" s="29"/>
      <c r="H1463" s="9">
        <f>H1464</f>
        <v>305600</v>
      </c>
      <c r="I1463" s="217">
        <f t="shared" si="761"/>
        <v>0</v>
      </c>
      <c r="J1463" s="9">
        <f t="shared" si="761"/>
        <v>305600</v>
      </c>
      <c r="K1463" s="9">
        <f t="shared" si="762"/>
        <v>305600</v>
      </c>
      <c r="L1463" s="217">
        <f t="shared" si="763"/>
        <v>0</v>
      </c>
      <c r="M1463" s="9">
        <f t="shared" si="763"/>
        <v>305600</v>
      </c>
      <c r="N1463" s="9">
        <f t="shared" si="762"/>
        <v>305600</v>
      </c>
      <c r="O1463" s="217">
        <f t="shared" si="764"/>
        <v>0</v>
      </c>
      <c r="P1463" s="9">
        <f t="shared" si="764"/>
        <v>305600</v>
      </c>
    </row>
    <row r="1464" spans="2:16" ht="31.5" customHeight="1" x14ac:dyDescent="0.25">
      <c r="B1464" s="156" t="s">
        <v>1201</v>
      </c>
      <c r="C1464" s="35">
        <v>810</v>
      </c>
      <c r="D1464" s="61" t="s">
        <v>130</v>
      </c>
      <c r="E1464" s="61" t="s">
        <v>63</v>
      </c>
      <c r="F1464" s="93" t="s">
        <v>1202</v>
      </c>
      <c r="G1464" s="58"/>
      <c r="H1464" s="9">
        <f>H1465</f>
        <v>305600</v>
      </c>
      <c r="I1464" s="217">
        <f t="shared" si="761"/>
        <v>0</v>
      </c>
      <c r="J1464" s="9">
        <f t="shared" si="761"/>
        <v>305600</v>
      </c>
      <c r="K1464" s="9">
        <f t="shared" si="762"/>
        <v>305600</v>
      </c>
      <c r="L1464" s="217">
        <f t="shared" si="763"/>
        <v>0</v>
      </c>
      <c r="M1464" s="9">
        <f t="shared" si="763"/>
        <v>305600</v>
      </c>
      <c r="N1464" s="9">
        <f t="shared" si="762"/>
        <v>305600</v>
      </c>
      <c r="O1464" s="217">
        <f t="shared" si="764"/>
        <v>0</v>
      </c>
      <c r="P1464" s="9">
        <f t="shared" si="764"/>
        <v>305600</v>
      </c>
    </row>
    <row r="1465" spans="2:16" ht="115.5" customHeight="1" thickBot="1" x14ac:dyDescent="0.3">
      <c r="B1465" s="156" t="s">
        <v>1339</v>
      </c>
      <c r="C1465" s="35">
        <v>810</v>
      </c>
      <c r="D1465" s="61" t="s">
        <v>130</v>
      </c>
      <c r="E1465" s="61" t="s">
        <v>63</v>
      </c>
      <c r="F1465" s="93" t="s">
        <v>1340</v>
      </c>
      <c r="G1465" s="59" t="s">
        <v>71</v>
      </c>
      <c r="H1465" s="43">
        <v>305600</v>
      </c>
      <c r="I1465" s="213"/>
      <c r="J1465" s="43">
        <f>H1465+I1465</f>
        <v>305600</v>
      </c>
      <c r="K1465" s="43">
        <v>305600</v>
      </c>
      <c r="L1465" s="213"/>
      <c r="M1465" s="43">
        <f>K1465+L1465</f>
        <v>305600</v>
      </c>
      <c r="N1465" s="43">
        <v>305600</v>
      </c>
      <c r="O1465" s="213"/>
      <c r="P1465" s="43">
        <f>N1465+O1465</f>
        <v>305600</v>
      </c>
    </row>
    <row r="1466" spans="2:16" ht="16.5" thickBot="1" x14ac:dyDescent="0.3">
      <c r="B1466" s="165" t="s">
        <v>1341</v>
      </c>
      <c r="C1466" s="133" t="s">
        <v>1342</v>
      </c>
      <c r="D1466" s="28"/>
      <c r="E1466" s="28"/>
      <c r="F1466" s="28"/>
      <c r="G1466" s="28"/>
      <c r="H1466" s="7">
        <f t="shared" ref="H1466:P1466" si="765">H1520+H1467+H1654</f>
        <v>796544</v>
      </c>
      <c r="I1466" s="210">
        <f t="shared" si="765"/>
        <v>50770</v>
      </c>
      <c r="J1466" s="7">
        <f t="shared" si="765"/>
        <v>847314</v>
      </c>
      <c r="K1466" s="7">
        <f t="shared" si="765"/>
        <v>780160</v>
      </c>
      <c r="L1466" s="210">
        <f t="shared" si="765"/>
        <v>10524</v>
      </c>
      <c r="M1466" s="7">
        <f t="shared" si="765"/>
        <v>790684</v>
      </c>
      <c r="N1466" s="7">
        <f t="shared" si="765"/>
        <v>745584</v>
      </c>
      <c r="O1466" s="210">
        <f t="shared" si="765"/>
        <v>-12753</v>
      </c>
      <c r="P1466" s="7">
        <f t="shared" si="765"/>
        <v>732831</v>
      </c>
    </row>
    <row r="1467" spans="2:16" ht="15.75" x14ac:dyDescent="0.25">
      <c r="B1467" s="158" t="s">
        <v>47</v>
      </c>
      <c r="C1467" s="35">
        <v>811</v>
      </c>
      <c r="D1467" s="20" t="s">
        <v>48</v>
      </c>
      <c r="E1467" s="19"/>
      <c r="F1467" s="19"/>
      <c r="G1467" s="19"/>
      <c r="H1467" s="8">
        <f t="shared" ref="H1467:P1467" si="766">H1468+H1483+H1495+H1503+H1511+H1477</f>
        <v>314</v>
      </c>
      <c r="I1467" s="211">
        <f t="shared" si="766"/>
        <v>-34</v>
      </c>
      <c r="J1467" s="8">
        <f t="shared" si="766"/>
        <v>280</v>
      </c>
      <c r="K1467" s="8">
        <f t="shared" si="766"/>
        <v>314</v>
      </c>
      <c r="L1467" s="211">
        <f t="shared" si="766"/>
        <v>-34</v>
      </c>
      <c r="M1467" s="8">
        <f t="shared" si="766"/>
        <v>280</v>
      </c>
      <c r="N1467" s="8">
        <f t="shared" si="766"/>
        <v>314</v>
      </c>
      <c r="O1467" s="211">
        <f t="shared" si="766"/>
        <v>-34</v>
      </c>
      <c r="P1467" s="8">
        <f t="shared" si="766"/>
        <v>280</v>
      </c>
    </row>
    <row r="1468" spans="2:16" ht="15.75" hidden="1" x14ac:dyDescent="0.25">
      <c r="B1468" s="158" t="s">
        <v>667</v>
      </c>
      <c r="C1468" s="35">
        <v>811</v>
      </c>
      <c r="D1468" s="20" t="s">
        <v>48</v>
      </c>
      <c r="E1468" s="20" t="s">
        <v>59</v>
      </c>
      <c r="F1468" s="19"/>
      <c r="G1468" s="19"/>
      <c r="H1468" s="8">
        <f t="shared" ref="H1468:P1468" si="767">H1473+H1469</f>
        <v>0</v>
      </c>
      <c r="I1468" s="211">
        <f t="shared" si="767"/>
        <v>0</v>
      </c>
      <c r="J1468" s="8">
        <f t="shared" si="767"/>
        <v>0</v>
      </c>
      <c r="K1468" s="8">
        <f t="shared" si="767"/>
        <v>0</v>
      </c>
      <c r="L1468" s="211">
        <f t="shared" si="767"/>
        <v>0</v>
      </c>
      <c r="M1468" s="8">
        <f t="shared" si="767"/>
        <v>0</v>
      </c>
      <c r="N1468" s="8">
        <f t="shared" si="767"/>
        <v>0</v>
      </c>
      <c r="O1468" s="211">
        <f t="shared" si="767"/>
        <v>0</v>
      </c>
      <c r="P1468" s="8">
        <f t="shared" si="767"/>
        <v>0</v>
      </c>
    </row>
    <row r="1469" spans="2:16" ht="30" hidden="1" x14ac:dyDescent="0.25">
      <c r="B1469" s="156" t="s">
        <v>1195</v>
      </c>
      <c r="C1469" s="35">
        <v>811</v>
      </c>
      <c r="D1469" s="61" t="s">
        <v>48</v>
      </c>
      <c r="E1469" s="61" t="s">
        <v>59</v>
      </c>
      <c r="F1469" s="93" t="s">
        <v>59</v>
      </c>
      <c r="G1469" s="19"/>
      <c r="H1469" s="8">
        <f>H1470</f>
        <v>0</v>
      </c>
      <c r="I1469" s="211">
        <f t="shared" ref="I1469:J1471" si="768">I1470</f>
        <v>0</v>
      </c>
      <c r="J1469" s="8">
        <f t="shared" si="768"/>
        <v>0</v>
      </c>
      <c r="K1469" s="8">
        <f t="shared" ref="K1469:N1471" si="769">K1470</f>
        <v>0</v>
      </c>
      <c r="L1469" s="211">
        <f t="shared" ref="L1469:M1471" si="770">L1470</f>
        <v>0</v>
      </c>
      <c r="M1469" s="8">
        <f t="shared" si="770"/>
        <v>0</v>
      </c>
      <c r="N1469" s="8">
        <f t="shared" si="769"/>
        <v>0</v>
      </c>
      <c r="O1469" s="211">
        <f t="shared" ref="O1469:P1471" si="771">O1470</f>
        <v>0</v>
      </c>
      <c r="P1469" s="8">
        <f t="shared" si="771"/>
        <v>0</v>
      </c>
    </row>
    <row r="1470" spans="2:16" ht="15.75" hidden="1" x14ac:dyDescent="0.25">
      <c r="B1470" s="156" t="s">
        <v>1247</v>
      </c>
      <c r="C1470" s="35">
        <v>811</v>
      </c>
      <c r="D1470" s="61" t="s">
        <v>48</v>
      </c>
      <c r="E1470" s="61" t="s">
        <v>59</v>
      </c>
      <c r="F1470" s="93" t="s">
        <v>796</v>
      </c>
      <c r="G1470" s="19"/>
      <c r="H1470" s="8">
        <f>H1471</f>
        <v>0</v>
      </c>
      <c r="I1470" s="211">
        <f t="shared" si="768"/>
        <v>0</v>
      </c>
      <c r="J1470" s="8">
        <f t="shared" si="768"/>
        <v>0</v>
      </c>
      <c r="K1470" s="8">
        <f t="shared" si="769"/>
        <v>0</v>
      </c>
      <c r="L1470" s="211">
        <f t="shared" si="770"/>
        <v>0</v>
      </c>
      <c r="M1470" s="8">
        <f t="shared" si="770"/>
        <v>0</v>
      </c>
      <c r="N1470" s="8">
        <f t="shared" si="769"/>
        <v>0</v>
      </c>
      <c r="O1470" s="211">
        <f t="shared" si="771"/>
        <v>0</v>
      </c>
      <c r="P1470" s="8">
        <f t="shared" si="771"/>
        <v>0</v>
      </c>
    </row>
    <row r="1471" spans="2:16" ht="30" hidden="1" x14ac:dyDescent="0.25">
      <c r="B1471" s="156" t="s">
        <v>784</v>
      </c>
      <c r="C1471" s="35">
        <v>811</v>
      </c>
      <c r="D1471" s="61" t="s">
        <v>48</v>
      </c>
      <c r="E1471" s="61" t="s">
        <v>59</v>
      </c>
      <c r="F1471" s="93" t="s">
        <v>1255</v>
      </c>
      <c r="G1471" s="58"/>
      <c r="H1471" s="43">
        <f>H1472</f>
        <v>0</v>
      </c>
      <c r="I1471" s="213">
        <f t="shared" si="768"/>
        <v>0</v>
      </c>
      <c r="J1471" s="43">
        <f t="shared" si="768"/>
        <v>0</v>
      </c>
      <c r="K1471" s="43">
        <f t="shared" si="769"/>
        <v>0</v>
      </c>
      <c r="L1471" s="213">
        <f t="shared" si="770"/>
        <v>0</v>
      </c>
      <c r="M1471" s="43">
        <f t="shared" si="770"/>
        <v>0</v>
      </c>
      <c r="N1471" s="43">
        <f t="shared" si="769"/>
        <v>0</v>
      </c>
      <c r="O1471" s="213">
        <f t="shared" si="771"/>
        <v>0</v>
      </c>
      <c r="P1471" s="43">
        <f t="shared" si="771"/>
        <v>0</v>
      </c>
    </row>
    <row r="1472" spans="2:16" ht="45" hidden="1" x14ac:dyDescent="0.25">
      <c r="B1472" s="156" t="s">
        <v>1246</v>
      </c>
      <c r="C1472" s="35">
        <v>811</v>
      </c>
      <c r="D1472" s="61" t="s">
        <v>48</v>
      </c>
      <c r="E1472" s="61" t="s">
        <v>59</v>
      </c>
      <c r="F1472" s="93" t="s">
        <v>788</v>
      </c>
      <c r="G1472" s="58">
        <v>500</v>
      </c>
      <c r="H1472" s="43"/>
      <c r="I1472" s="213"/>
      <c r="J1472" s="43"/>
      <c r="K1472" s="43"/>
      <c r="L1472" s="213"/>
      <c r="M1472" s="43"/>
      <c r="N1472" s="43"/>
      <c r="O1472" s="213"/>
      <c r="P1472" s="43"/>
    </row>
    <row r="1473" spans="2:16" ht="30" hidden="1" x14ac:dyDescent="0.25">
      <c r="B1473" s="156" t="s">
        <v>50</v>
      </c>
      <c r="C1473" s="35">
        <v>811</v>
      </c>
      <c r="D1473" s="22" t="s">
        <v>48</v>
      </c>
      <c r="E1473" s="22" t="s">
        <v>59</v>
      </c>
      <c r="F1473" s="89" t="s">
        <v>51</v>
      </c>
      <c r="G1473" s="21"/>
      <c r="H1473" s="9">
        <f>H1474</f>
        <v>0</v>
      </c>
      <c r="I1473" s="217">
        <f t="shared" ref="I1473:J1475" si="772">I1474</f>
        <v>0</v>
      </c>
      <c r="J1473" s="9">
        <f t="shared" si="772"/>
        <v>0</v>
      </c>
      <c r="K1473" s="9">
        <f t="shared" ref="K1473:N1475" si="773">K1474</f>
        <v>0</v>
      </c>
      <c r="L1473" s="217">
        <f t="shared" ref="L1473:M1475" si="774">L1474</f>
        <v>0</v>
      </c>
      <c r="M1473" s="9">
        <f t="shared" si="774"/>
        <v>0</v>
      </c>
      <c r="N1473" s="9">
        <f t="shared" si="773"/>
        <v>0</v>
      </c>
      <c r="O1473" s="217">
        <f t="shared" ref="O1473:P1475" si="775">O1474</f>
        <v>0</v>
      </c>
      <c r="P1473" s="9">
        <f t="shared" si="775"/>
        <v>0</v>
      </c>
    </row>
    <row r="1474" spans="2:16" ht="30" hidden="1" x14ac:dyDescent="0.25">
      <c r="B1474" s="156" t="s">
        <v>930</v>
      </c>
      <c r="C1474" s="35">
        <v>811</v>
      </c>
      <c r="D1474" s="22" t="s">
        <v>48</v>
      </c>
      <c r="E1474" s="22" t="s">
        <v>59</v>
      </c>
      <c r="F1474" s="89" t="s">
        <v>931</v>
      </c>
      <c r="G1474" s="21"/>
      <c r="H1474" s="9">
        <f>H1475</f>
        <v>0</v>
      </c>
      <c r="I1474" s="217">
        <f t="shared" si="772"/>
        <v>0</v>
      </c>
      <c r="J1474" s="9">
        <f t="shared" si="772"/>
        <v>0</v>
      </c>
      <c r="K1474" s="9">
        <f t="shared" si="773"/>
        <v>0</v>
      </c>
      <c r="L1474" s="217">
        <f t="shared" si="774"/>
        <v>0</v>
      </c>
      <c r="M1474" s="9">
        <f t="shared" si="774"/>
        <v>0</v>
      </c>
      <c r="N1474" s="9">
        <f t="shared" si="773"/>
        <v>0</v>
      </c>
      <c r="O1474" s="217">
        <f t="shared" si="775"/>
        <v>0</v>
      </c>
      <c r="P1474" s="9">
        <f t="shared" si="775"/>
        <v>0</v>
      </c>
    </row>
    <row r="1475" spans="2:16" ht="30" hidden="1" x14ac:dyDescent="0.25">
      <c r="B1475" s="156" t="s">
        <v>183</v>
      </c>
      <c r="C1475" s="35">
        <v>811</v>
      </c>
      <c r="D1475" s="22" t="s">
        <v>48</v>
      </c>
      <c r="E1475" s="22" t="s">
        <v>59</v>
      </c>
      <c r="F1475" s="89" t="s">
        <v>357</v>
      </c>
      <c r="G1475" s="21"/>
      <c r="H1475" s="9">
        <f>H1476</f>
        <v>0</v>
      </c>
      <c r="I1475" s="217">
        <f t="shared" si="772"/>
        <v>0</v>
      </c>
      <c r="J1475" s="9">
        <f t="shared" si="772"/>
        <v>0</v>
      </c>
      <c r="K1475" s="9">
        <f t="shared" si="773"/>
        <v>0</v>
      </c>
      <c r="L1475" s="217">
        <f t="shared" si="774"/>
        <v>0</v>
      </c>
      <c r="M1475" s="9">
        <f t="shared" si="774"/>
        <v>0</v>
      </c>
      <c r="N1475" s="9">
        <f t="shared" si="773"/>
        <v>0</v>
      </c>
      <c r="O1475" s="217">
        <f t="shared" si="775"/>
        <v>0</v>
      </c>
      <c r="P1475" s="9">
        <f t="shared" si="775"/>
        <v>0</v>
      </c>
    </row>
    <row r="1476" spans="2:16" ht="30" hidden="1" x14ac:dyDescent="0.25">
      <c r="B1476" s="156" t="s">
        <v>932</v>
      </c>
      <c r="C1476" s="35">
        <v>811</v>
      </c>
      <c r="D1476" s="22" t="s">
        <v>48</v>
      </c>
      <c r="E1476" s="22" t="s">
        <v>59</v>
      </c>
      <c r="F1476" s="89" t="s">
        <v>359</v>
      </c>
      <c r="G1476" s="22" t="s">
        <v>150</v>
      </c>
      <c r="H1476" s="43"/>
      <c r="I1476" s="213"/>
      <c r="J1476" s="43"/>
      <c r="K1476" s="43"/>
      <c r="L1476" s="213"/>
      <c r="M1476" s="43"/>
      <c r="N1476" s="43"/>
      <c r="O1476" s="213"/>
      <c r="P1476" s="43"/>
    </row>
    <row r="1477" spans="2:16" ht="15.75" x14ac:dyDescent="0.25">
      <c r="B1477" s="158" t="s">
        <v>795</v>
      </c>
      <c r="C1477" s="35">
        <v>811</v>
      </c>
      <c r="D1477" s="20" t="s">
        <v>48</v>
      </c>
      <c r="E1477" s="34" t="s">
        <v>27</v>
      </c>
      <c r="F1477" s="104"/>
      <c r="G1477" s="19"/>
      <c r="H1477" s="44">
        <f t="shared" ref="H1477:P1477" si="776">H1478+H1491</f>
        <v>256</v>
      </c>
      <c r="I1477" s="216">
        <f t="shared" si="776"/>
        <v>-34</v>
      </c>
      <c r="J1477" s="44">
        <f t="shared" si="776"/>
        <v>222</v>
      </c>
      <c r="K1477" s="44">
        <f t="shared" si="776"/>
        <v>256</v>
      </c>
      <c r="L1477" s="216">
        <f t="shared" si="776"/>
        <v>-34</v>
      </c>
      <c r="M1477" s="44">
        <f t="shared" si="776"/>
        <v>222</v>
      </c>
      <c r="N1477" s="44">
        <f t="shared" si="776"/>
        <v>256</v>
      </c>
      <c r="O1477" s="216">
        <f t="shared" si="776"/>
        <v>-34</v>
      </c>
      <c r="P1477" s="44">
        <f t="shared" si="776"/>
        <v>222</v>
      </c>
    </row>
    <row r="1478" spans="2:16" ht="40.5" customHeight="1" x14ac:dyDescent="0.25">
      <c r="B1478" s="156" t="s">
        <v>1195</v>
      </c>
      <c r="C1478" s="35">
        <v>811</v>
      </c>
      <c r="D1478" s="22" t="s">
        <v>48</v>
      </c>
      <c r="E1478" s="61" t="s">
        <v>27</v>
      </c>
      <c r="F1478" s="89" t="s">
        <v>59</v>
      </c>
      <c r="G1478" s="21"/>
      <c r="H1478" s="43">
        <f t="shared" ref="H1478:J1479" si="777">H1479</f>
        <v>256</v>
      </c>
      <c r="I1478" s="213">
        <f t="shared" si="777"/>
        <v>-34</v>
      </c>
      <c r="J1478" s="43">
        <f t="shared" si="777"/>
        <v>222</v>
      </c>
      <c r="K1478" s="43">
        <f t="shared" ref="K1478:N1479" si="778">K1479</f>
        <v>256</v>
      </c>
      <c r="L1478" s="213">
        <f>L1479</f>
        <v>-34</v>
      </c>
      <c r="M1478" s="43">
        <f>M1479</f>
        <v>222</v>
      </c>
      <c r="N1478" s="43">
        <f t="shared" si="778"/>
        <v>256</v>
      </c>
      <c r="O1478" s="213">
        <f>O1479</f>
        <v>-34</v>
      </c>
      <c r="P1478" s="43">
        <f>P1479</f>
        <v>222</v>
      </c>
    </row>
    <row r="1479" spans="2:16" ht="32.25" customHeight="1" x14ac:dyDescent="0.25">
      <c r="B1479" s="156" t="s">
        <v>1247</v>
      </c>
      <c r="C1479" s="35">
        <v>811</v>
      </c>
      <c r="D1479" s="22" t="s">
        <v>48</v>
      </c>
      <c r="E1479" s="61" t="s">
        <v>27</v>
      </c>
      <c r="F1479" s="89" t="s">
        <v>796</v>
      </c>
      <c r="G1479" s="21"/>
      <c r="H1479" s="43">
        <f t="shared" si="777"/>
        <v>256</v>
      </c>
      <c r="I1479" s="213">
        <f t="shared" si="777"/>
        <v>-34</v>
      </c>
      <c r="J1479" s="43">
        <f t="shared" si="777"/>
        <v>222</v>
      </c>
      <c r="K1479" s="43">
        <f t="shared" si="778"/>
        <v>256</v>
      </c>
      <c r="L1479" s="213">
        <f>L1480</f>
        <v>-34</v>
      </c>
      <c r="M1479" s="43">
        <f>M1480</f>
        <v>222</v>
      </c>
      <c r="N1479" s="43">
        <f t="shared" si="778"/>
        <v>256</v>
      </c>
      <c r="O1479" s="213">
        <f>O1480</f>
        <v>-34</v>
      </c>
      <c r="P1479" s="43">
        <f>P1480</f>
        <v>222</v>
      </c>
    </row>
    <row r="1480" spans="2:16" ht="27.75" customHeight="1" x14ac:dyDescent="0.25">
      <c r="B1480" s="156" t="s">
        <v>1252</v>
      </c>
      <c r="C1480" s="35">
        <v>811</v>
      </c>
      <c r="D1480" s="22" t="s">
        <v>48</v>
      </c>
      <c r="E1480" s="61" t="s">
        <v>27</v>
      </c>
      <c r="F1480" s="89" t="s">
        <v>1253</v>
      </c>
      <c r="G1480" s="21"/>
      <c r="H1480" s="43">
        <f t="shared" ref="H1480:P1480" si="779">H1481+H1482</f>
        <v>256</v>
      </c>
      <c r="I1480" s="213">
        <f t="shared" si="779"/>
        <v>-34</v>
      </c>
      <c r="J1480" s="43">
        <f t="shared" si="779"/>
        <v>222</v>
      </c>
      <c r="K1480" s="43">
        <f t="shared" si="779"/>
        <v>256</v>
      </c>
      <c r="L1480" s="213">
        <f t="shared" si="779"/>
        <v>-34</v>
      </c>
      <c r="M1480" s="43">
        <f t="shared" si="779"/>
        <v>222</v>
      </c>
      <c r="N1480" s="43">
        <f t="shared" si="779"/>
        <v>256</v>
      </c>
      <c r="O1480" s="213">
        <f t="shared" si="779"/>
        <v>-34</v>
      </c>
      <c r="P1480" s="43">
        <f t="shared" si="779"/>
        <v>222</v>
      </c>
    </row>
    <row r="1481" spans="2:16" ht="56.25" hidden="1" customHeight="1" x14ac:dyDescent="0.25">
      <c r="B1481" s="156" t="s">
        <v>1343</v>
      </c>
      <c r="C1481" s="35">
        <v>811</v>
      </c>
      <c r="D1481" s="22" t="s">
        <v>48</v>
      </c>
      <c r="E1481" s="61" t="s">
        <v>27</v>
      </c>
      <c r="F1481" s="89" t="s">
        <v>1344</v>
      </c>
      <c r="G1481" s="22" t="s">
        <v>71</v>
      </c>
      <c r="H1481" s="43"/>
      <c r="I1481" s="213"/>
      <c r="J1481" s="43"/>
      <c r="K1481" s="43"/>
      <c r="L1481" s="213"/>
      <c r="M1481" s="43"/>
      <c r="N1481" s="43"/>
      <c r="O1481" s="213"/>
      <c r="P1481" s="43"/>
    </row>
    <row r="1482" spans="2:16" ht="55.5" customHeight="1" x14ac:dyDescent="0.25">
      <c r="B1482" s="156" t="s">
        <v>1343</v>
      </c>
      <c r="C1482" s="35">
        <v>811</v>
      </c>
      <c r="D1482" s="22" t="s">
        <v>48</v>
      </c>
      <c r="E1482" s="61" t="s">
        <v>27</v>
      </c>
      <c r="F1482" s="89" t="s">
        <v>1345</v>
      </c>
      <c r="G1482" s="22" t="s">
        <v>71</v>
      </c>
      <c r="H1482" s="43">
        <v>256</v>
      </c>
      <c r="I1482" s="213">
        <v>-34</v>
      </c>
      <c r="J1482" s="43">
        <f>H1482+I1482</f>
        <v>222</v>
      </c>
      <c r="K1482" s="43">
        <v>256</v>
      </c>
      <c r="L1482" s="213">
        <v>-34</v>
      </c>
      <c r="M1482" s="43">
        <f>K1482+L1482</f>
        <v>222</v>
      </c>
      <c r="N1482" s="43">
        <v>256</v>
      </c>
      <c r="O1482" s="213">
        <v>-34</v>
      </c>
      <c r="P1482" s="43">
        <f>N1482+O1482</f>
        <v>222</v>
      </c>
    </row>
    <row r="1483" spans="2:16" ht="15.75" hidden="1" x14ac:dyDescent="0.25">
      <c r="B1483" s="158" t="s">
        <v>354</v>
      </c>
      <c r="C1483" s="35">
        <v>811</v>
      </c>
      <c r="D1483" s="20" t="s">
        <v>48</v>
      </c>
      <c r="E1483" s="20" t="s">
        <v>63</v>
      </c>
      <c r="F1483" s="19"/>
      <c r="G1483" s="19"/>
      <c r="H1483" s="8">
        <f t="shared" ref="H1483:J1484" si="780">H1484</f>
        <v>0</v>
      </c>
      <c r="I1483" s="211">
        <f t="shared" si="780"/>
        <v>0</v>
      </c>
      <c r="J1483" s="8">
        <f t="shared" si="780"/>
        <v>0</v>
      </c>
      <c r="K1483" s="8">
        <f t="shared" ref="K1483:N1484" si="781">K1484</f>
        <v>0</v>
      </c>
      <c r="L1483" s="211">
        <f>L1484</f>
        <v>0</v>
      </c>
      <c r="M1483" s="8">
        <f>M1484</f>
        <v>0</v>
      </c>
      <c r="N1483" s="8">
        <f t="shared" si="781"/>
        <v>0</v>
      </c>
      <c r="O1483" s="211">
        <f>O1484</f>
        <v>0</v>
      </c>
      <c r="P1483" s="8">
        <f>P1484</f>
        <v>0</v>
      </c>
    </row>
    <row r="1484" spans="2:16" ht="30" hidden="1" x14ac:dyDescent="0.25">
      <c r="B1484" s="156" t="s">
        <v>50</v>
      </c>
      <c r="C1484" s="35">
        <v>811</v>
      </c>
      <c r="D1484" s="22" t="s">
        <v>48</v>
      </c>
      <c r="E1484" s="22" t="s">
        <v>63</v>
      </c>
      <c r="F1484" s="89" t="s">
        <v>51</v>
      </c>
      <c r="G1484" s="21"/>
      <c r="H1484" s="9">
        <f t="shared" si="780"/>
        <v>0</v>
      </c>
      <c r="I1484" s="217">
        <f t="shared" si="780"/>
        <v>0</v>
      </c>
      <c r="J1484" s="9">
        <f t="shared" si="780"/>
        <v>0</v>
      </c>
      <c r="K1484" s="9">
        <f t="shared" si="781"/>
        <v>0</v>
      </c>
      <c r="L1484" s="217">
        <f>L1485</f>
        <v>0</v>
      </c>
      <c r="M1484" s="9">
        <f>M1485</f>
        <v>0</v>
      </c>
      <c r="N1484" s="9">
        <f t="shared" si="781"/>
        <v>0</v>
      </c>
      <c r="O1484" s="217">
        <f>O1485</f>
        <v>0</v>
      </c>
      <c r="P1484" s="9">
        <f>P1485</f>
        <v>0</v>
      </c>
    </row>
    <row r="1485" spans="2:16" ht="15.75" hidden="1" x14ac:dyDescent="0.25">
      <c r="B1485" s="156" t="s">
        <v>355</v>
      </c>
      <c r="C1485" s="35">
        <v>811</v>
      </c>
      <c r="D1485" s="22" t="s">
        <v>48</v>
      </c>
      <c r="E1485" s="22" t="s">
        <v>63</v>
      </c>
      <c r="F1485" s="89" t="s">
        <v>356</v>
      </c>
      <c r="G1485" s="21"/>
      <c r="H1485" s="9">
        <f t="shared" ref="H1485:P1485" si="782">H1486+H1488</f>
        <v>0</v>
      </c>
      <c r="I1485" s="217">
        <f t="shared" si="782"/>
        <v>0</v>
      </c>
      <c r="J1485" s="9">
        <f t="shared" si="782"/>
        <v>0</v>
      </c>
      <c r="K1485" s="9">
        <f t="shared" si="782"/>
        <v>0</v>
      </c>
      <c r="L1485" s="217">
        <f t="shared" si="782"/>
        <v>0</v>
      </c>
      <c r="M1485" s="9">
        <f t="shared" si="782"/>
        <v>0</v>
      </c>
      <c r="N1485" s="9">
        <f t="shared" si="782"/>
        <v>0</v>
      </c>
      <c r="O1485" s="217">
        <f t="shared" si="782"/>
        <v>0</v>
      </c>
      <c r="P1485" s="9">
        <f t="shared" si="782"/>
        <v>0</v>
      </c>
    </row>
    <row r="1486" spans="2:16" ht="30" hidden="1" x14ac:dyDescent="0.25">
      <c r="B1486" s="156" t="s">
        <v>183</v>
      </c>
      <c r="C1486" s="35">
        <v>811</v>
      </c>
      <c r="D1486" s="22" t="s">
        <v>48</v>
      </c>
      <c r="E1486" s="22" t="s">
        <v>63</v>
      </c>
      <c r="F1486" s="89" t="s">
        <v>357</v>
      </c>
      <c r="G1486" s="21"/>
      <c r="H1486" s="9">
        <f t="shared" ref="H1486:P1486" si="783">H1487</f>
        <v>0</v>
      </c>
      <c r="I1486" s="217">
        <f t="shared" si="783"/>
        <v>0</v>
      </c>
      <c r="J1486" s="9">
        <f t="shared" si="783"/>
        <v>0</v>
      </c>
      <c r="K1486" s="9">
        <f t="shared" si="783"/>
        <v>0</v>
      </c>
      <c r="L1486" s="217">
        <f t="shared" si="783"/>
        <v>0</v>
      </c>
      <c r="M1486" s="9">
        <f t="shared" si="783"/>
        <v>0</v>
      </c>
      <c r="N1486" s="9">
        <f t="shared" si="783"/>
        <v>0</v>
      </c>
      <c r="O1486" s="217">
        <f t="shared" si="783"/>
        <v>0</v>
      </c>
      <c r="P1486" s="9">
        <f t="shared" si="783"/>
        <v>0</v>
      </c>
    </row>
    <row r="1487" spans="2:16" ht="60" hidden="1" x14ac:dyDescent="0.25">
      <c r="B1487" s="156" t="s">
        <v>933</v>
      </c>
      <c r="C1487" s="35">
        <v>811</v>
      </c>
      <c r="D1487" s="22" t="s">
        <v>48</v>
      </c>
      <c r="E1487" s="22" t="s">
        <v>63</v>
      </c>
      <c r="F1487" s="89" t="s">
        <v>359</v>
      </c>
      <c r="G1487" s="22" t="s">
        <v>150</v>
      </c>
      <c r="H1487" s="43"/>
      <c r="I1487" s="213"/>
      <c r="J1487" s="43"/>
      <c r="K1487" s="43"/>
      <c r="L1487" s="213"/>
      <c r="M1487" s="43"/>
      <c r="N1487" s="43"/>
      <c r="O1487" s="213"/>
      <c r="P1487" s="43"/>
    </row>
    <row r="1488" spans="2:16" ht="15.75" hidden="1" x14ac:dyDescent="0.25">
      <c r="B1488" s="156" t="s">
        <v>934</v>
      </c>
      <c r="C1488" s="35">
        <v>811</v>
      </c>
      <c r="D1488" s="22" t="s">
        <v>48</v>
      </c>
      <c r="E1488" s="22" t="s">
        <v>63</v>
      </c>
      <c r="F1488" s="89" t="s">
        <v>935</v>
      </c>
      <c r="G1488" s="21"/>
      <c r="H1488" s="9">
        <f t="shared" ref="H1488:P1488" si="784">H1489+H1490</f>
        <v>0</v>
      </c>
      <c r="I1488" s="217">
        <f t="shared" si="784"/>
        <v>0</v>
      </c>
      <c r="J1488" s="9">
        <f t="shared" si="784"/>
        <v>0</v>
      </c>
      <c r="K1488" s="9">
        <f t="shared" si="784"/>
        <v>0</v>
      </c>
      <c r="L1488" s="217">
        <f t="shared" si="784"/>
        <v>0</v>
      </c>
      <c r="M1488" s="9">
        <f t="shared" si="784"/>
        <v>0</v>
      </c>
      <c r="N1488" s="9">
        <f t="shared" si="784"/>
        <v>0</v>
      </c>
      <c r="O1488" s="217">
        <f t="shared" si="784"/>
        <v>0</v>
      </c>
      <c r="P1488" s="9">
        <f t="shared" si="784"/>
        <v>0</v>
      </c>
    </row>
    <row r="1489" spans="2:16" ht="45" hidden="1" x14ac:dyDescent="0.25">
      <c r="B1489" s="156" t="s">
        <v>936</v>
      </c>
      <c r="C1489" s="35">
        <v>811</v>
      </c>
      <c r="D1489" s="22" t="s">
        <v>48</v>
      </c>
      <c r="E1489" s="22" t="s">
        <v>63</v>
      </c>
      <c r="F1489" s="89" t="s">
        <v>937</v>
      </c>
      <c r="G1489" s="22" t="s">
        <v>210</v>
      </c>
      <c r="H1489" s="43"/>
      <c r="I1489" s="213"/>
      <c r="J1489" s="43"/>
      <c r="K1489" s="43"/>
      <c r="L1489" s="213"/>
      <c r="M1489" s="43"/>
      <c r="N1489" s="43"/>
      <c r="O1489" s="213"/>
      <c r="P1489" s="43"/>
    </row>
    <row r="1490" spans="2:16" ht="30" hidden="1" x14ac:dyDescent="0.25">
      <c r="B1490" s="156" t="s">
        <v>938</v>
      </c>
      <c r="C1490" s="35">
        <v>811</v>
      </c>
      <c r="D1490" s="22" t="s">
        <v>48</v>
      </c>
      <c r="E1490" s="22" t="s">
        <v>63</v>
      </c>
      <c r="F1490" s="89" t="s">
        <v>939</v>
      </c>
      <c r="G1490" s="22" t="s">
        <v>210</v>
      </c>
      <c r="H1490" s="43"/>
      <c r="I1490" s="213"/>
      <c r="J1490" s="43"/>
      <c r="K1490" s="43"/>
      <c r="L1490" s="213"/>
      <c r="M1490" s="43"/>
      <c r="N1490" s="43"/>
      <c r="O1490" s="213"/>
      <c r="P1490" s="43"/>
    </row>
    <row r="1491" spans="2:16" ht="43.5" hidden="1" customHeight="1" x14ac:dyDescent="0.25">
      <c r="B1491" s="156" t="s">
        <v>1268</v>
      </c>
      <c r="C1491" s="35">
        <v>811</v>
      </c>
      <c r="D1491" s="61" t="s">
        <v>48</v>
      </c>
      <c r="E1491" s="61" t="s">
        <v>27</v>
      </c>
      <c r="F1491" s="93" t="s">
        <v>63</v>
      </c>
      <c r="G1491" s="58"/>
      <c r="H1491" s="9">
        <f>H1492</f>
        <v>0</v>
      </c>
      <c r="I1491" s="217">
        <f t="shared" ref="I1491:J1493" si="785">I1492</f>
        <v>0</v>
      </c>
      <c r="J1491" s="9">
        <f t="shared" si="785"/>
        <v>0</v>
      </c>
      <c r="K1491" s="9">
        <f t="shared" ref="K1491:N1493" si="786">K1492</f>
        <v>0</v>
      </c>
      <c r="L1491" s="217">
        <f t="shared" ref="L1491:M1493" si="787">L1492</f>
        <v>0</v>
      </c>
      <c r="M1491" s="9">
        <f t="shared" si="787"/>
        <v>0</v>
      </c>
      <c r="N1491" s="9">
        <f t="shared" si="786"/>
        <v>0</v>
      </c>
      <c r="O1491" s="217">
        <f t="shared" ref="O1491:P1493" si="788">O1492</f>
        <v>0</v>
      </c>
      <c r="P1491" s="9">
        <f t="shared" si="788"/>
        <v>0</v>
      </c>
    </row>
    <row r="1492" spans="2:16" ht="15.75" hidden="1" x14ac:dyDescent="0.25">
      <c r="B1492" s="156" t="s">
        <v>1066</v>
      </c>
      <c r="C1492" s="35">
        <v>811</v>
      </c>
      <c r="D1492" s="61" t="s">
        <v>48</v>
      </c>
      <c r="E1492" s="61" t="s">
        <v>27</v>
      </c>
      <c r="F1492" s="93" t="s">
        <v>1067</v>
      </c>
      <c r="G1492" s="58"/>
      <c r="H1492" s="9">
        <f>H1493</f>
        <v>0</v>
      </c>
      <c r="I1492" s="217">
        <f t="shared" si="785"/>
        <v>0</v>
      </c>
      <c r="J1492" s="9">
        <f t="shared" si="785"/>
        <v>0</v>
      </c>
      <c r="K1492" s="9">
        <f t="shared" si="786"/>
        <v>0</v>
      </c>
      <c r="L1492" s="217">
        <f t="shared" si="787"/>
        <v>0</v>
      </c>
      <c r="M1492" s="9">
        <f t="shared" si="787"/>
        <v>0</v>
      </c>
      <c r="N1492" s="9">
        <f t="shared" si="786"/>
        <v>0</v>
      </c>
      <c r="O1492" s="217">
        <f t="shared" si="788"/>
        <v>0</v>
      </c>
      <c r="P1492" s="9">
        <f t="shared" si="788"/>
        <v>0</v>
      </c>
    </row>
    <row r="1493" spans="2:16" ht="106.5" hidden="1" customHeight="1" x14ac:dyDescent="0.25">
      <c r="B1493" s="190" t="s">
        <v>1068</v>
      </c>
      <c r="C1493" s="35">
        <v>811</v>
      </c>
      <c r="D1493" s="61" t="s">
        <v>48</v>
      </c>
      <c r="E1493" s="61" t="s">
        <v>27</v>
      </c>
      <c r="F1493" s="93" t="s">
        <v>1069</v>
      </c>
      <c r="G1493" s="58"/>
      <c r="H1493" s="9">
        <f>H1494</f>
        <v>0</v>
      </c>
      <c r="I1493" s="217">
        <f t="shared" si="785"/>
        <v>0</v>
      </c>
      <c r="J1493" s="9">
        <f t="shared" si="785"/>
        <v>0</v>
      </c>
      <c r="K1493" s="9">
        <f t="shared" si="786"/>
        <v>0</v>
      </c>
      <c r="L1493" s="217">
        <f t="shared" si="787"/>
        <v>0</v>
      </c>
      <c r="M1493" s="9">
        <f t="shared" si="787"/>
        <v>0</v>
      </c>
      <c r="N1493" s="9">
        <f t="shared" si="786"/>
        <v>0</v>
      </c>
      <c r="O1493" s="217">
        <f t="shared" si="788"/>
        <v>0</v>
      </c>
      <c r="P1493" s="9">
        <f t="shared" si="788"/>
        <v>0</v>
      </c>
    </row>
    <row r="1494" spans="2:16" ht="41.25" hidden="1" customHeight="1" x14ac:dyDescent="0.25">
      <c r="B1494" s="156" t="s">
        <v>1205</v>
      </c>
      <c r="C1494" s="35">
        <v>811</v>
      </c>
      <c r="D1494" s="61" t="s">
        <v>48</v>
      </c>
      <c r="E1494" s="61" t="s">
        <v>27</v>
      </c>
      <c r="F1494" s="93" t="s">
        <v>1072</v>
      </c>
      <c r="G1494" s="58">
        <v>500</v>
      </c>
      <c r="H1494" s="9"/>
      <c r="I1494" s="217"/>
      <c r="J1494" s="9"/>
      <c r="K1494" s="9"/>
      <c r="L1494" s="217"/>
      <c r="M1494" s="9"/>
      <c r="N1494" s="9"/>
      <c r="O1494" s="217"/>
      <c r="P1494" s="9"/>
    </row>
    <row r="1495" spans="2:16" ht="28.5" customHeight="1" x14ac:dyDescent="0.25">
      <c r="B1495" s="158" t="s">
        <v>49</v>
      </c>
      <c r="C1495" s="35">
        <v>811</v>
      </c>
      <c r="D1495" s="20" t="s">
        <v>48</v>
      </c>
      <c r="E1495" s="20" t="s">
        <v>15</v>
      </c>
      <c r="F1495" s="19"/>
      <c r="G1495" s="19"/>
      <c r="H1495" s="8">
        <f t="shared" ref="H1495:P1495" si="789">H1496</f>
        <v>58</v>
      </c>
      <c r="I1495" s="211">
        <f t="shared" si="789"/>
        <v>0</v>
      </c>
      <c r="J1495" s="8">
        <f t="shared" si="789"/>
        <v>58</v>
      </c>
      <c r="K1495" s="8">
        <f t="shared" si="789"/>
        <v>58</v>
      </c>
      <c r="L1495" s="211">
        <f t="shared" si="789"/>
        <v>0</v>
      </c>
      <c r="M1495" s="8">
        <f t="shared" si="789"/>
        <v>58</v>
      </c>
      <c r="N1495" s="8">
        <f t="shared" si="789"/>
        <v>58</v>
      </c>
      <c r="O1495" s="211">
        <f t="shared" si="789"/>
        <v>0</v>
      </c>
      <c r="P1495" s="8">
        <f t="shared" si="789"/>
        <v>58</v>
      </c>
    </row>
    <row r="1496" spans="2:16" ht="40.5" customHeight="1" x14ac:dyDescent="0.25">
      <c r="B1496" s="156" t="s">
        <v>50</v>
      </c>
      <c r="C1496" s="35">
        <v>811</v>
      </c>
      <c r="D1496" s="22" t="s">
        <v>48</v>
      </c>
      <c r="E1496" s="22" t="s">
        <v>15</v>
      </c>
      <c r="F1496" s="89" t="s">
        <v>51</v>
      </c>
      <c r="G1496" s="21"/>
      <c r="H1496" s="9">
        <f t="shared" ref="H1496:P1496" si="790">H1497+H1500</f>
        <v>58</v>
      </c>
      <c r="I1496" s="217">
        <f t="shared" si="790"/>
        <v>0</v>
      </c>
      <c r="J1496" s="9">
        <f t="shared" si="790"/>
        <v>58</v>
      </c>
      <c r="K1496" s="9">
        <f t="shared" si="790"/>
        <v>58</v>
      </c>
      <c r="L1496" s="217">
        <f t="shared" si="790"/>
        <v>0</v>
      </c>
      <c r="M1496" s="9">
        <f t="shared" si="790"/>
        <v>58</v>
      </c>
      <c r="N1496" s="9">
        <f t="shared" si="790"/>
        <v>58</v>
      </c>
      <c r="O1496" s="217">
        <f t="shared" si="790"/>
        <v>0</v>
      </c>
      <c r="P1496" s="9">
        <f t="shared" si="790"/>
        <v>58</v>
      </c>
    </row>
    <row r="1497" spans="2:16" ht="41.25" customHeight="1" x14ac:dyDescent="0.25">
      <c r="B1497" s="156" t="s">
        <v>205</v>
      </c>
      <c r="C1497" s="35">
        <v>811</v>
      </c>
      <c r="D1497" s="22" t="s">
        <v>48</v>
      </c>
      <c r="E1497" s="22" t="s">
        <v>15</v>
      </c>
      <c r="F1497" s="89" t="s">
        <v>53</v>
      </c>
      <c r="G1497" s="21"/>
      <c r="H1497" s="9">
        <f t="shared" ref="H1497:J1498" si="791">H1498</f>
        <v>58</v>
      </c>
      <c r="I1497" s="217">
        <f t="shared" si="791"/>
        <v>0</v>
      </c>
      <c r="J1497" s="9">
        <f t="shared" si="791"/>
        <v>58</v>
      </c>
      <c r="K1497" s="9">
        <f t="shared" ref="K1497:N1498" si="792">K1498</f>
        <v>58</v>
      </c>
      <c r="L1497" s="217">
        <f>L1498</f>
        <v>0</v>
      </c>
      <c r="M1497" s="9">
        <f>M1498</f>
        <v>58</v>
      </c>
      <c r="N1497" s="9">
        <f t="shared" si="792"/>
        <v>58</v>
      </c>
      <c r="O1497" s="217">
        <f>O1498</f>
        <v>0</v>
      </c>
      <c r="P1497" s="9">
        <f>P1498</f>
        <v>58</v>
      </c>
    </row>
    <row r="1498" spans="2:16" ht="30.75" customHeight="1" x14ac:dyDescent="0.25">
      <c r="B1498" s="156" t="s">
        <v>54</v>
      </c>
      <c r="C1498" s="35">
        <v>811</v>
      </c>
      <c r="D1498" s="22" t="s">
        <v>48</v>
      </c>
      <c r="E1498" s="22" t="s">
        <v>15</v>
      </c>
      <c r="F1498" s="89" t="s">
        <v>55</v>
      </c>
      <c r="G1498" s="21"/>
      <c r="H1498" s="9">
        <f t="shared" si="791"/>
        <v>58</v>
      </c>
      <c r="I1498" s="217">
        <f t="shared" si="791"/>
        <v>0</v>
      </c>
      <c r="J1498" s="9">
        <f t="shared" si="791"/>
        <v>58</v>
      </c>
      <c r="K1498" s="9">
        <f t="shared" si="792"/>
        <v>58</v>
      </c>
      <c r="L1498" s="217">
        <f>L1499</f>
        <v>0</v>
      </c>
      <c r="M1498" s="9">
        <f>M1499</f>
        <v>58</v>
      </c>
      <c r="N1498" s="9">
        <f t="shared" si="792"/>
        <v>58</v>
      </c>
      <c r="O1498" s="217">
        <f>O1499</f>
        <v>0</v>
      </c>
      <c r="P1498" s="9">
        <f>P1499</f>
        <v>58</v>
      </c>
    </row>
    <row r="1499" spans="2:16" ht="93.75" customHeight="1" x14ac:dyDescent="0.25">
      <c r="B1499" s="156" t="s">
        <v>2325</v>
      </c>
      <c r="C1499" s="35">
        <v>811</v>
      </c>
      <c r="D1499" s="22" t="s">
        <v>48</v>
      </c>
      <c r="E1499" s="22" t="s">
        <v>15</v>
      </c>
      <c r="F1499" s="89" t="s">
        <v>56</v>
      </c>
      <c r="G1499" s="22" t="s">
        <v>20</v>
      </c>
      <c r="H1499" s="43">
        <v>58</v>
      </c>
      <c r="I1499" s="213"/>
      <c r="J1499" s="43">
        <f>H1499+I1499</f>
        <v>58</v>
      </c>
      <c r="K1499" s="43">
        <v>58</v>
      </c>
      <c r="L1499" s="213"/>
      <c r="M1499" s="43">
        <f>K1499+L1499</f>
        <v>58</v>
      </c>
      <c r="N1499" s="43">
        <v>58</v>
      </c>
      <c r="O1499" s="213"/>
      <c r="P1499" s="43">
        <f>N1499+O1499</f>
        <v>58</v>
      </c>
    </row>
    <row r="1500" spans="2:16" ht="15.75" hidden="1" x14ac:dyDescent="0.25">
      <c r="B1500" s="156" t="s">
        <v>355</v>
      </c>
      <c r="C1500" s="35">
        <v>811</v>
      </c>
      <c r="D1500" s="22" t="s">
        <v>48</v>
      </c>
      <c r="E1500" s="22" t="s">
        <v>15</v>
      </c>
      <c r="F1500" s="89" t="s">
        <v>940</v>
      </c>
      <c r="G1500" s="21"/>
      <c r="H1500" s="9">
        <f t="shared" ref="H1500:J1501" si="793">H1501</f>
        <v>0</v>
      </c>
      <c r="I1500" s="217">
        <f t="shared" si="793"/>
        <v>0</v>
      </c>
      <c r="J1500" s="9">
        <f t="shared" si="793"/>
        <v>0</v>
      </c>
      <c r="K1500" s="9">
        <f t="shared" ref="K1500:N1501" si="794">K1501</f>
        <v>0</v>
      </c>
      <c r="L1500" s="217">
        <f>L1501</f>
        <v>0</v>
      </c>
      <c r="M1500" s="9">
        <f>M1501</f>
        <v>0</v>
      </c>
      <c r="N1500" s="9">
        <f t="shared" si="794"/>
        <v>0</v>
      </c>
      <c r="O1500" s="217">
        <f>O1501</f>
        <v>0</v>
      </c>
      <c r="P1500" s="9">
        <f>P1501</f>
        <v>0</v>
      </c>
    </row>
    <row r="1501" spans="2:16" ht="30" hidden="1" x14ac:dyDescent="0.25">
      <c r="B1501" s="156" t="s">
        <v>183</v>
      </c>
      <c r="C1501" s="35">
        <v>811</v>
      </c>
      <c r="D1501" s="22" t="s">
        <v>48</v>
      </c>
      <c r="E1501" s="22" t="s">
        <v>15</v>
      </c>
      <c r="F1501" s="89" t="s">
        <v>357</v>
      </c>
      <c r="G1501" s="21"/>
      <c r="H1501" s="9">
        <f t="shared" si="793"/>
        <v>0</v>
      </c>
      <c r="I1501" s="217">
        <f t="shared" si="793"/>
        <v>0</v>
      </c>
      <c r="J1501" s="9">
        <f t="shared" si="793"/>
        <v>0</v>
      </c>
      <c r="K1501" s="9">
        <f t="shared" si="794"/>
        <v>0</v>
      </c>
      <c r="L1501" s="217">
        <f>L1502</f>
        <v>0</v>
      </c>
      <c r="M1501" s="9">
        <f>M1502</f>
        <v>0</v>
      </c>
      <c r="N1501" s="9">
        <f t="shared" si="794"/>
        <v>0</v>
      </c>
      <c r="O1501" s="217">
        <f>O1502</f>
        <v>0</v>
      </c>
      <c r="P1501" s="9">
        <f>P1502</f>
        <v>0</v>
      </c>
    </row>
    <row r="1502" spans="2:16" ht="66.75" hidden="1" customHeight="1" x14ac:dyDescent="0.25">
      <c r="B1502" s="156" t="s">
        <v>933</v>
      </c>
      <c r="C1502" s="35">
        <v>811</v>
      </c>
      <c r="D1502" s="22" t="s">
        <v>48</v>
      </c>
      <c r="E1502" s="22" t="s">
        <v>15</v>
      </c>
      <c r="F1502" s="89" t="s">
        <v>359</v>
      </c>
      <c r="G1502" s="22" t="s">
        <v>150</v>
      </c>
      <c r="H1502" s="43"/>
      <c r="I1502" s="213"/>
      <c r="J1502" s="43"/>
      <c r="K1502" s="43"/>
      <c r="L1502" s="213"/>
      <c r="M1502" s="43"/>
      <c r="N1502" s="43"/>
      <c r="O1502" s="213"/>
      <c r="P1502" s="43"/>
    </row>
    <row r="1503" spans="2:16" ht="15.75" hidden="1" x14ac:dyDescent="0.25">
      <c r="B1503" s="158" t="s">
        <v>941</v>
      </c>
      <c r="C1503" s="35">
        <v>811</v>
      </c>
      <c r="D1503" s="20" t="s">
        <v>48</v>
      </c>
      <c r="E1503" s="20" t="s">
        <v>212</v>
      </c>
      <c r="F1503" s="104"/>
      <c r="G1503" s="19"/>
      <c r="H1503" s="8">
        <f t="shared" ref="H1503:J1504" si="795">H1504</f>
        <v>0</v>
      </c>
      <c r="I1503" s="211">
        <f t="shared" si="795"/>
        <v>0</v>
      </c>
      <c r="J1503" s="8">
        <f t="shared" si="795"/>
        <v>0</v>
      </c>
      <c r="K1503" s="8">
        <f t="shared" ref="K1503:N1504" si="796">K1504</f>
        <v>0</v>
      </c>
      <c r="L1503" s="211">
        <f>L1504</f>
        <v>0</v>
      </c>
      <c r="M1503" s="8">
        <f>M1504</f>
        <v>0</v>
      </c>
      <c r="N1503" s="8">
        <f t="shared" si="796"/>
        <v>0</v>
      </c>
      <c r="O1503" s="211">
        <f>O1504</f>
        <v>0</v>
      </c>
      <c r="P1503" s="8">
        <f>P1504</f>
        <v>0</v>
      </c>
    </row>
    <row r="1504" spans="2:16" ht="30" hidden="1" x14ac:dyDescent="0.25">
      <c r="B1504" s="156" t="s">
        <v>50</v>
      </c>
      <c r="C1504" s="35">
        <v>811</v>
      </c>
      <c r="D1504" s="22" t="s">
        <v>48</v>
      </c>
      <c r="E1504" s="22" t="s">
        <v>212</v>
      </c>
      <c r="F1504" s="89" t="s">
        <v>51</v>
      </c>
      <c r="G1504" s="21"/>
      <c r="H1504" s="9">
        <f t="shared" si="795"/>
        <v>0</v>
      </c>
      <c r="I1504" s="217">
        <f t="shared" si="795"/>
        <v>0</v>
      </c>
      <c r="J1504" s="9">
        <f t="shared" si="795"/>
        <v>0</v>
      </c>
      <c r="K1504" s="9">
        <f t="shared" si="796"/>
        <v>0</v>
      </c>
      <c r="L1504" s="217">
        <f>L1505</f>
        <v>0</v>
      </c>
      <c r="M1504" s="9">
        <f>M1505</f>
        <v>0</v>
      </c>
      <c r="N1504" s="9">
        <f t="shared" si="796"/>
        <v>0</v>
      </c>
      <c r="O1504" s="217">
        <f>O1505</f>
        <v>0</v>
      </c>
      <c r="P1504" s="9">
        <f>P1505</f>
        <v>0</v>
      </c>
    </row>
    <row r="1505" spans="2:16" ht="15.75" hidden="1" x14ac:dyDescent="0.25">
      <c r="B1505" s="156" t="s">
        <v>355</v>
      </c>
      <c r="C1505" s="35">
        <v>811</v>
      </c>
      <c r="D1505" s="22" t="s">
        <v>48</v>
      </c>
      <c r="E1505" s="22" t="s">
        <v>212</v>
      </c>
      <c r="F1505" s="89" t="s">
        <v>940</v>
      </c>
      <c r="G1505" s="21"/>
      <c r="H1505" s="9">
        <f t="shared" ref="H1505:P1505" si="797">H1506+H1508</f>
        <v>0</v>
      </c>
      <c r="I1505" s="217">
        <f t="shared" si="797"/>
        <v>0</v>
      </c>
      <c r="J1505" s="9">
        <f t="shared" si="797"/>
        <v>0</v>
      </c>
      <c r="K1505" s="9">
        <f t="shared" si="797"/>
        <v>0</v>
      </c>
      <c r="L1505" s="217">
        <f t="shared" si="797"/>
        <v>0</v>
      </c>
      <c r="M1505" s="9">
        <f t="shared" si="797"/>
        <v>0</v>
      </c>
      <c r="N1505" s="9">
        <f t="shared" si="797"/>
        <v>0</v>
      </c>
      <c r="O1505" s="217">
        <f t="shared" si="797"/>
        <v>0</v>
      </c>
      <c r="P1505" s="9">
        <f t="shared" si="797"/>
        <v>0</v>
      </c>
    </row>
    <row r="1506" spans="2:16" ht="30" hidden="1" x14ac:dyDescent="0.25">
      <c r="B1506" s="156" t="s">
        <v>183</v>
      </c>
      <c r="C1506" s="35">
        <v>811</v>
      </c>
      <c r="D1506" s="22" t="s">
        <v>48</v>
      </c>
      <c r="E1506" s="22" t="s">
        <v>212</v>
      </c>
      <c r="F1506" s="89" t="s">
        <v>357</v>
      </c>
      <c r="G1506" s="21"/>
      <c r="H1506" s="9">
        <f t="shared" ref="H1506:P1506" si="798">H1507</f>
        <v>0</v>
      </c>
      <c r="I1506" s="217">
        <f t="shared" si="798"/>
        <v>0</v>
      </c>
      <c r="J1506" s="9">
        <f t="shared" si="798"/>
        <v>0</v>
      </c>
      <c r="K1506" s="9">
        <f t="shared" si="798"/>
        <v>0</v>
      </c>
      <c r="L1506" s="217">
        <f t="shared" si="798"/>
        <v>0</v>
      </c>
      <c r="M1506" s="9">
        <f t="shared" si="798"/>
        <v>0</v>
      </c>
      <c r="N1506" s="9">
        <f t="shared" si="798"/>
        <v>0</v>
      </c>
      <c r="O1506" s="217">
        <f t="shared" si="798"/>
        <v>0</v>
      </c>
      <c r="P1506" s="9">
        <f t="shared" si="798"/>
        <v>0</v>
      </c>
    </row>
    <row r="1507" spans="2:16" ht="60" hidden="1" x14ac:dyDescent="0.25">
      <c r="B1507" s="156" t="s">
        <v>933</v>
      </c>
      <c r="C1507" s="35">
        <v>811</v>
      </c>
      <c r="D1507" s="22" t="s">
        <v>48</v>
      </c>
      <c r="E1507" s="22" t="s">
        <v>212</v>
      </c>
      <c r="F1507" s="89" t="s">
        <v>359</v>
      </c>
      <c r="G1507" s="22" t="s">
        <v>150</v>
      </c>
      <c r="H1507" s="43"/>
      <c r="I1507" s="213"/>
      <c r="J1507" s="43"/>
      <c r="K1507" s="43"/>
      <c r="L1507" s="213"/>
      <c r="M1507" s="43"/>
      <c r="N1507" s="43"/>
      <c r="O1507" s="213"/>
      <c r="P1507" s="43"/>
    </row>
    <row r="1508" spans="2:16" ht="15.75" hidden="1" x14ac:dyDescent="0.25">
      <c r="B1508" s="156" t="s">
        <v>934</v>
      </c>
      <c r="C1508" s="35">
        <v>811</v>
      </c>
      <c r="D1508" s="22" t="s">
        <v>48</v>
      </c>
      <c r="E1508" s="22" t="s">
        <v>212</v>
      </c>
      <c r="F1508" s="89" t="s">
        <v>935</v>
      </c>
      <c r="G1508" s="21"/>
      <c r="H1508" s="9">
        <f t="shared" ref="H1508:P1508" si="799">H1509+H1510</f>
        <v>0</v>
      </c>
      <c r="I1508" s="217">
        <f t="shared" si="799"/>
        <v>0</v>
      </c>
      <c r="J1508" s="9">
        <f t="shared" si="799"/>
        <v>0</v>
      </c>
      <c r="K1508" s="9">
        <f t="shared" si="799"/>
        <v>0</v>
      </c>
      <c r="L1508" s="217">
        <f t="shared" si="799"/>
        <v>0</v>
      </c>
      <c r="M1508" s="9">
        <f t="shared" si="799"/>
        <v>0</v>
      </c>
      <c r="N1508" s="9">
        <f t="shared" si="799"/>
        <v>0</v>
      </c>
      <c r="O1508" s="217">
        <f t="shared" si="799"/>
        <v>0</v>
      </c>
      <c r="P1508" s="9">
        <f t="shared" si="799"/>
        <v>0</v>
      </c>
    </row>
    <row r="1509" spans="2:16" ht="45" hidden="1" x14ac:dyDescent="0.25">
      <c r="B1509" s="156" t="s">
        <v>936</v>
      </c>
      <c r="C1509" s="35">
        <v>811</v>
      </c>
      <c r="D1509" s="22" t="s">
        <v>48</v>
      </c>
      <c r="E1509" s="22" t="s">
        <v>212</v>
      </c>
      <c r="F1509" s="89" t="s">
        <v>937</v>
      </c>
      <c r="G1509" s="22" t="s">
        <v>210</v>
      </c>
      <c r="H1509" s="43"/>
      <c r="I1509" s="213"/>
      <c r="J1509" s="43"/>
      <c r="K1509" s="43"/>
      <c r="L1509" s="213"/>
      <c r="M1509" s="43"/>
      <c r="N1509" s="43"/>
      <c r="O1509" s="213"/>
      <c r="P1509" s="43"/>
    </row>
    <row r="1510" spans="2:16" ht="30" hidden="1" x14ac:dyDescent="0.25">
      <c r="B1510" s="156" t="s">
        <v>938</v>
      </c>
      <c r="C1510" s="35">
        <v>811</v>
      </c>
      <c r="D1510" s="22" t="s">
        <v>48</v>
      </c>
      <c r="E1510" s="22" t="s">
        <v>212</v>
      </c>
      <c r="F1510" s="89" t="s">
        <v>939</v>
      </c>
      <c r="G1510" s="22" t="s">
        <v>210</v>
      </c>
      <c r="H1510" s="43"/>
      <c r="I1510" s="213"/>
      <c r="J1510" s="43"/>
      <c r="K1510" s="43"/>
      <c r="L1510" s="213"/>
      <c r="M1510" s="43"/>
      <c r="N1510" s="43"/>
      <c r="O1510" s="213"/>
      <c r="P1510" s="43"/>
    </row>
    <row r="1511" spans="2:16" ht="15.75" hidden="1" x14ac:dyDescent="0.25">
      <c r="B1511" s="158" t="s">
        <v>942</v>
      </c>
      <c r="C1511" s="35">
        <v>811</v>
      </c>
      <c r="D1511" s="20" t="s">
        <v>48</v>
      </c>
      <c r="E1511" s="20" t="s">
        <v>101</v>
      </c>
      <c r="F1511" s="88"/>
      <c r="G1511" s="21"/>
      <c r="H1511" s="8">
        <f t="shared" ref="H1511:P1511" si="800">H1512+H1516</f>
        <v>0</v>
      </c>
      <c r="I1511" s="211">
        <f t="shared" si="800"/>
        <v>0</v>
      </c>
      <c r="J1511" s="8">
        <f t="shared" si="800"/>
        <v>0</v>
      </c>
      <c r="K1511" s="8">
        <f t="shared" si="800"/>
        <v>0</v>
      </c>
      <c r="L1511" s="211">
        <f t="shared" si="800"/>
        <v>0</v>
      </c>
      <c r="M1511" s="8">
        <f t="shared" si="800"/>
        <v>0</v>
      </c>
      <c r="N1511" s="8">
        <f t="shared" si="800"/>
        <v>0</v>
      </c>
      <c r="O1511" s="211">
        <f t="shared" si="800"/>
        <v>0</v>
      </c>
      <c r="P1511" s="8">
        <f t="shared" si="800"/>
        <v>0</v>
      </c>
    </row>
    <row r="1512" spans="2:16" ht="40.5" hidden="1" customHeight="1" x14ac:dyDescent="0.25">
      <c r="B1512" s="156" t="s">
        <v>1195</v>
      </c>
      <c r="C1512" s="35">
        <v>811</v>
      </c>
      <c r="D1512" s="22" t="s">
        <v>48</v>
      </c>
      <c r="E1512" s="22" t="s">
        <v>101</v>
      </c>
      <c r="F1512" s="89" t="s">
        <v>59</v>
      </c>
      <c r="G1512" s="21"/>
      <c r="H1512" s="9">
        <f>H1513</f>
        <v>0</v>
      </c>
      <c r="I1512" s="217">
        <f t="shared" ref="I1512:J1514" si="801">I1513</f>
        <v>0</v>
      </c>
      <c r="J1512" s="9">
        <f t="shared" si="801"/>
        <v>0</v>
      </c>
      <c r="K1512" s="9">
        <f t="shared" ref="K1512:N1514" si="802">K1513</f>
        <v>0</v>
      </c>
      <c r="L1512" s="217">
        <f t="shared" ref="L1512:M1514" si="803">L1513</f>
        <v>0</v>
      </c>
      <c r="M1512" s="9">
        <f t="shared" si="803"/>
        <v>0</v>
      </c>
      <c r="N1512" s="9">
        <f t="shared" si="802"/>
        <v>0</v>
      </c>
      <c r="O1512" s="217">
        <f t="shared" ref="O1512:P1514" si="804">O1513</f>
        <v>0</v>
      </c>
      <c r="P1512" s="9">
        <f t="shared" si="804"/>
        <v>0</v>
      </c>
    </row>
    <row r="1513" spans="2:16" ht="28.5" hidden="1" customHeight="1" x14ac:dyDescent="0.25">
      <c r="B1513" s="156" t="s">
        <v>1312</v>
      </c>
      <c r="C1513" s="35">
        <v>811</v>
      </c>
      <c r="D1513" s="22" t="s">
        <v>48</v>
      </c>
      <c r="E1513" s="22" t="s">
        <v>101</v>
      </c>
      <c r="F1513" s="89" t="s">
        <v>1185</v>
      </c>
      <c r="G1513" s="21"/>
      <c r="H1513" s="9">
        <f>H1514</f>
        <v>0</v>
      </c>
      <c r="I1513" s="217">
        <f t="shared" si="801"/>
        <v>0</v>
      </c>
      <c r="J1513" s="9">
        <f t="shared" si="801"/>
        <v>0</v>
      </c>
      <c r="K1513" s="9">
        <f t="shared" si="802"/>
        <v>0</v>
      </c>
      <c r="L1513" s="217">
        <f t="shared" si="803"/>
        <v>0</v>
      </c>
      <c r="M1513" s="9">
        <f t="shared" si="803"/>
        <v>0</v>
      </c>
      <c r="N1513" s="9">
        <f t="shared" si="802"/>
        <v>0</v>
      </c>
      <c r="O1513" s="217">
        <f t="shared" si="804"/>
        <v>0</v>
      </c>
      <c r="P1513" s="9">
        <f t="shared" si="804"/>
        <v>0</v>
      </c>
    </row>
    <row r="1514" spans="2:16" ht="29.25" hidden="1" customHeight="1" x14ac:dyDescent="0.25">
      <c r="B1514" s="156" t="s">
        <v>1320</v>
      </c>
      <c r="C1514" s="35">
        <v>811</v>
      </c>
      <c r="D1514" s="22" t="s">
        <v>48</v>
      </c>
      <c r="E1514" s="22" t="s">
        <v>101</v>
      </c>
      <c r="F1514" s="89" t="s">
        <v>1346</v>
      </c>
      <c r="G1514" s="21"/>
      <c r="H1514" s="43">
        <f>H1515</f>
        <v>0</v>
      </c>
      <c r="I1514" s="213">
        <f t="shared" si="801"/>
        <v>0</v>
      </c>
      <c r="J1514" s="43">
        <f t="shared" si="801"/>
        <v>0</v>
      </c>
      <c r="K1514" s="43">
        <f t="shared" si="802"/>
        <v>0</v>
      </c>
      <c r="L1514" s="213">
        <f t="shared" si="803"/>
        <v>0</v>
      </c>
      <c r="M1514" s="43">
        <f t="shared" si="803"/>
        <v>0</v>
      </c>
      <c r="N1514" s="43">
        <f t="shared" si="802"/>
        <v>0</v>
      </c>
      <c r="O1514" s="213">
        <f t="shared" si="804"/>
        <v>0</v>
      </c>
      <c r="P1514" s="43">
        <f t="shared" si="804"/>
        <v>0</v>
      </c>
    </row>
    <row r="1515" spans="2:16" ht="105.75" hidden="1" customHeight="1" x14ac:dyDescent="0.25">
      <c r="B1515" s="156" t="s">
        <v>1347</v>
      </c>
      <c r="C1515" s="35">
        <v>811</v>
      </c>
      <c r="D1515" s="22" t="s">
        <v>48</v>
      </c>
      <c r="E1515" s="22" t="s">
        <v>101</v>
      </c>
      <c r="F1515" s="89" t="s">
        <v>1325</v>
      </c>
      <c r="G1515" s="22" t="s">
        <v>71</v>
      </c>
      <c r="H1515" s="43"/>
      <c r="I1515" s="213"/>
      <c r="J1515" s="43"/>
      <c r="K1515" s="43"/>
      <c r="L1515" s="213"/>
      <c r="M1515" s="43"/>
      <c r="N1515" s="43"/>
      <c r="O1515" s="213"/>
      <c r="P1515" s="43"/>
    </row>
    <row r="1516" spans="2:16" ht="30" hidden="1" x14ac:dyDescent="0.25">
      <c r="B1516" s="156" t="s">
        <v>50</v>
      </c>
      <c r="C1516" s="35">
        <v>811</v>
      </c>
      <c r="D1516" s="22" t="s">
        <v>48</v>
      </c>
      <c r="E1516" s="22" t="s">
        <v>101</v>
      </c>
      <c r="F1516" s="116" t="s">
        <v>51</v>
      </c>
      <c r="G1516" s="21"/>
      <c r="H1516" s="9">
        <f>H1517</f>
        <v>0</v>
      </c>
      <c r="I1516" s="217">
        <f t="shared" ref="I1516:J1518" si="805">I1517</f>
        <v>0</v>
      </c>
      <c r="J1516" s="9">
        <f t="shared" si="805"/>
        <v>0</v>
      </c>
      <c r="K1516" s="9">
        <f t="shared" ref="K1516:N1518" si="806">K1517</f>
        <v>0</v>
      </c>
      <c r="L1516" s="217">
        <f t="shared" ref="L1516:M1518" si="807">L1517</f>
        <v>0</v>
      </c>
      <c r="M1516" s="9">
        <f t="shared" si="807"/>
        <v>0</v>
      </c>
      <c r="N1516" s="9">
        <f t="shared" si="806"/>
        <v>0</v>
      </c>
      <c r="O1516" s="217">
        <f t="shared" ref="O1516:P1518" si="808">O1517</f>
        <v>0</v>
      </c>
      <c r="P1516" s="9">
        <f t="shared" si="808"/>
        <v>0</v>
      </c>
    </row>
    <row r="1517" spans="2:16" ht="15.75" hidden="1" x14ac:dyDescent="0.25">
      <c r="B1517" s="156" t="s">
        <v>355</v>
      </c>
      <c r="C1517" s="35">
        <v>811</v>
      </c>
      <c r="D1517" s="22" t="s">
        <v>48</v>
      </c>
      <c r="E1517" s="22" t="s">
        <v>101</v>
      </c>
      <c r="F1517" s="116" t="s">
        <v>356</v>
      </c>
      <c r="G1517" s="21"/>
      <c r="H1517" s="9">
        <f>H1518</f>
        <v>0</v>
      </c>
      <c r="I1517" s="217">
        <f t="shared" si="805"/>
        <v>0</v>
      </c>
      <c r="J1517" s="9">
        <f t="shared" si="805"/>
        <v>0</v>
      </c>
      <c r="K1517" s="9">
        <f t="shared" si="806"/>
        <v>0</v>
      </c>
      <c r="L1517" s="217">
        <f t="shared" si="807"/>
        <v>0</v>
      </c>
      <c r="M1517" s="9">
        <f t="shared" si="807"/>
        <v>0</v>
      </c>
      <c r="N1517" s="9">
        <f t="shared" si="806"/>
        <v>0</v>
      </c>
      <c r="O1517" s="217">
        <f t="shared" si="808"/>
        <v>0</v>
      </c>
      <c r="P1517" s="9">
        <f t="shared" si="808"/>
        <v>0</v>
      </c>
    </row>
    <row r="1518" spans="2:16" ht="30" hidden="1" x14ac:dyDescent="0.25">
      <c r="B1518" s="156" t="s">
        <v>943</v>
      </c>
      <c r="C1518" s="35">
        <v>811</v>
      </c>
      <c r="D1518" s="22" t="s">
        <v>48</v>
      </c>
      <c r="E1518" s="22" t="s">
        <v>101</v>
      </c>
      <c r="F1518" s="116" t="s">
        <v>357</v>
      </c>
      <c r="G1518" s="21"/>
      <c r="H1518" s="9">
        <f>H1519</f>
        <v>0</v>
      </c>
      <c r="I1518" s="217">
        <f t="shared" si="805"/>
        <v>0</v>
      </c>
      <c r="J1518" s="9">
        <f t="shared" si="805"/>
        <v>0</v>
      </c>
      <c r="K1518" s="9">
        <f t="shared" si="806"/>
        <v>0</v>
      </c>
      <c r="L1518" s="217">
        <f t="shared" si="807"/>
        <v>0</v>
      </c>
      <c r="M1518" s="9">
        <f t="shared" si="807"/>
        <v>0</v>
      </c>
      <c r="N1518" s="9">
        <f t="shared" si="806"/>
        <v>0</v>
      </c>
      <c r="O1518" s="217">
        <f t="shared" si="808"/>
        <v>0</v>
      </c>
      <c r="P1518" s="9">
        <f t="shared" si="808"/>
        <v>0</v>
      </c>
    </row>
    <row r="1519" spans="2:16" ht="60" hidden="1" x14ac:dyDescent="0.25">
      <c r="B1519" s="156" t="s">
        <v>933</v>
      </c>
      <c r="C1519" s="35">
        <v>811</v>
      </c>
      <c r="D1519" s="22" t="s">
        <v>48</v>
      </c>
      <c r="E1519" s="22" t="s">
        <v>101</v>
      </c>
      <c r="F1519" s="116" t="s">
        <v>359</v>
      </c>
      <c r="G1519" s="22" t="s">
        <v>150</v>
      </c>
      <c r="H1519" s="43"/>
      <c r="I1519" s="213"/>
      <c r="J1519" s="43"/>
      <c r="K1519" s="43"/>
      <c r="L1519" s="213"/>
      <c r="M1519" s="43"/>
      <c r="N1519" s="43"/>
      <c r="O1519" s="213"/>
      <c r="P1519" s="43"/>
    </row>
    <row r="1520" spans="2:16" ht="15.75" x14ac:dyDescent="0.25">
      <c r="B1520" s="158" t="s">
        <v>669</v>
      </c>
      <c r="C1520" s="35">
        <v>811</v>
      </c>
      <c r="D1520" s="34" t="s">
        <v>269</v>
      </c>
      <c r="E1520" s="33"/>
      <c r="F1520" s="33"/>
      <c r="G1520" s="35"/>
      <c r="H1520" s="8">
        <f t="shared" ref="H1520:P1520" si="809">H1521+H1616</f>
        <v>785735</v>
      </c>
      <c r="I1520" s="211">
        <f t="shared" si="809"/>
        <v>50804</v>
      </c>
      <c r="J1520" s="8">
        <f t="shared" si="809"/>
        <v>836539</v>
      </c>
      <c r="K1520" s="8">
        <f t="shared" si="809"/>
        <v>768721</v>
      </c>
      <c r="L1520" s="211">
        <f t="shared" si="809"/>
        <v>10558</v>
      </c>
      <c r="M1520" s="8">
        <f t="shared" si="809"/>
        <v>779279</v>
      </c>
      <c r="N1520" s="8">
        <f t="shared" si="809"/>
        <v>733477</v>
      </c>
      <c r="O1520" s="211">
        <f t="shared" si="809"/>
        <v>-12719</v>
      </c>
      <c r="P1520" s="8">
        <f t="shared" si="809"/>
        <v>720758</v>
      </c>
    </row>
    <row r="1521" spans="2:16" ht="15.75" x14ac:dyDescent="0.25">
      <c r="B1521" s="158" t="s">
        <v>804</v>
      </c>
      <c r="C1521" s="35">
        <v>811</v>
      </c>
      <c r="D1521" s="34" t="s">
        <v>269</v>
      </c>
      <c r="E1521" s="34" t="s">
        <v>14</v>
      </c>
      <c r="F1521" s="33"/>
      <c r="G1521" s="35"/>
      <c r="H1521" s="8">
        <f t="shared" ref="H1521:P1521" si="810">H1522+H1533+H1606+H1611</f>
        <v>744879</v>
      </c>
      <c r="I1521" s="211">
        <f t="shared" si="810"/>
        <v>50683</v>
      </c>
      <c r="J1521" s="8">
        <f t="shared" si="810"/>
        <v>795562</v>
      </c>
      <c r="K1521" s="8">
        <f t="shared" si="810"/>
        <v>726327</v>
      </c>
      <c r="L1521" s="211">
        <f t="shared" si="810"/>
        <v>12263</v>
      </c>
      <c r="M1521" s="8">
        <f t="shared" si="810"/>
        <v>738590</v>
      </c>
      <c r="N1521" s="8">
        <f t="shared" si="810"/>
        <v>690194</v>
      </c>
      <c r="O1521" s="211">
        <f t="shared" si="810"/>
        <v>-10555</v>
      </c>
      <c r="P1521" s="8">
        <f t="shared" si="810"/>
        <v>679639</v>
      </c>
    </row>
    <row r="1522" spans="2:16" ht="40.5" customHeight="1" x14ac:dyDescent="0.25">
      <c r="B1522" s="156" t="s">
        <v>1348</v>
      </c>
      <c r="C1522" s="35">
        <v>811</v>
      </c>
      <c r="D1522" s="61" t="s">
        <v>269</v>
      </c>
      <c r="E1522" s="61" t="s">
        <v>14</v>
      </c>
      <c r="F1522" s="93" t="s">
        <v>63</v>
      </c>
      <c r="G1522" s="58"/>
      <c r="H1522" s="9">
        <f t="shared" ref="H1522:P1522" si="811">H1523</f>
        <v>3359</v>
      </c>
      <c r="I1522" s="217">
        <f t="shared" si="811"/>
        <v>0</v>
      </c>
      <c r="J1522" s="9">
        <f t="shared" si="811"/>
        <v>3359</v>
      </c>
      <c r="K1522" s="9">
        <f t="shared" si="811"/>
        <v>210</v>
      </c>
      <c r="L1522" s="217">
        <f t="shared" si="811"/>
        <v>0</v>
      </c>
      <c r="M1522" s="9">
        <f t="shared" si="811"/>
        <v>210</v>
      </c>
      <c r="N1522" s="9">
        <f t="shared" si="811"/>
        <v>560</v>
      </c>
      <c r="O1522" s="217">
        <f t="shared" si="811"/>
        <v>0</v>
      </c>
      <c r="P1522" s="9">
        <f t="shared" si="811"/>
        <v>560</v>
      </c>
    </row>
    <row r="1523" spans="2:16" ht="15.75" x14ac:dyDescent="0.25">
      <c r="B1523" s="156" t="s">
        <v>1349</v>
      </c>
      <c r="C1523" s="35">
        <v>811</v>
      </c>
      <c r="D1523" s="61" t="s">
        <v>269</v>
      </c>
      <c r="E1523" s="61" t="s">
        <v>14</v>
      </c>
      <c r="F1523" s="93" t="s">
        <v>1067</v>
      </c>
      <c r="G1523" s="60"/>
      <c r="H1523" s="9">
        <f t="shared" ref="H1523:P1523" si="812">H1524+H1530</f>
        <v>3359</v>
      </c>
      <c r="I1523" s="217">
        <f t="shared" si="812"/>
        <v>0</v>
      </c>
      <c r="J1523" s="9">
        <f t="shared" si="812"/>
        <v>3359</v>
      </c>
      <c r="K1523" s="9">
        <f t="shared" si="812"/>
        <v>210</v>
      </c>
      <c r="L1523" s="217">
        <f t="shared" si="812"/>
        <v>0</v>
      </c>
      <c r="M1523" s="9">
        <f t="shared" si="812"/>
        <v>210</v>
      </c>
      <c r="N1523" s="9">
        <f t="shared" si="812"/>
        <v>560</v>
      </c>
      <c r="O1523" s="217">
        <f t="shared" si="812"/>
        <v>0</v>
      </c>
      <c r="P1523" s="9">
        <f t="shared" si="812"/>
        <v>560</v>
      </c>
    </row>
    <row r="1524" spans="2:16" ht="105" customHeight="1" x14ac:dyDescent="0.25">
      <c r="B1524" s="190" t="s">
        <v>1068</v>
      </c>
      <c r="C1524" s="35">
        <v>811</v>
      </c>
      <c r="D1524" s="61" t="s">
        <v>269</v>
      </c>
      <c r="E1524" s="61" t="s">
        <v>14</v>
      </c>
      <c r="F1524" s="93" t="s">
        <v>1069</v>
      </c>
      <c r="G1524" s="35"/>
      <c r="H1524" s="9">
        <f>H1525+H1528+H1526+H1527+H1529</f>
        <v>2879</v>
      </c>
      <c r="I1524" s="217">
        <f>I1525+I1528+I1526+I1527+I1529</f>
        <v>0</v>
      </c>
      <c r="J1524" s="9">
        <f>J1525+J1528+J1526+J1527+J1529</f>
        <v>2879</v>
      </c>
      <c r="K1524" s="9">
        <f>K1525+K1528+K1526+K1527+K1529</f>
        <v>0</v>
      </c>
      <c r="L1524" s="217">
        <f>L1525+L1528+L1526+L1527+L1529</f>
        <v>0</v>
      </c>
      <c r="M1524" s="9"/>
      <c r="N1524" s="9"/>
      <c r="O1524" s="217"/>
      <c r="P1524" s="9"/>
    </row>
    <row r="1525" spans="2:16" ht="38.25" hidden="1" customHeight="1" x14ac:dyDescent="0.25">
      <c r="B1525" s="156" t="s">
        <v>1171</v>
      </c>
      <c r="C1525" s="35">
        <v>811</v>
      </c>
      <c r="D1525" s="61" t="s">
        <v>269</v>
      </c>
      <c r="E1525" s="61" t="s">
        <v>14</v>
      </c>
      <c r="F1525" s="93" t="s">
        <v>1350</v>
      </c>
      <c r="G1525" s="59" t="s">
        <v>20</v>
      </c>
      <c r="H1525" s="43"/>
      <c r="I1525" s="213"/>
      <c r="J1525" s="43"/>
      <c r="K1525" s="43"/>
      <c r="L1525" s="213"/>
      <c r="M1525" s="43"/>
      <c r="N1525" s="43"/>
      <c r="O1525" s="213"/>
      <c r="P1525" s="43"/>
    </row>
    <row r="1526" spans="2:16" ht="55.5" hidden="1" customHeight="1" x14ac:dyDescent="0.25">
      <c r="B1526" s="256" t="s">
        <v>1351</v>
      </c>
      <c r="C1526" s="35">
        <v>811</v>
      </c>
      <c r="D1526" s="61" t="s">
        <v>269</v>
      </c>
      <c r="E1526" s="61" t="s">
        <v>14</v>
      </c>
      <c r="F1526" s="93" t="s">
        <v>1071</v>
      </c>
      <c r="G1526" s="59" t="s">
        <v>20</v>
      </c>
      <c r="H1526" s="43"/>
      <c r="I1526" s="213"/>
      <c r="J1526" s="43"/>
      <c r="K1526" s="43"/>
      <c r="L1526" s="213"/>
      <c r="M1526" s="43"/>
      <c r="N1526" s="43"/>
      <c r="O1526" s="213"/>
      <c r="P1526" s="43"/>
    </row>
    <row r="1527" spans="2:16" ht="39.75" hidden="1" customHeight="1" x14ac:dyDescent="0.25">
      <c r="B1527" s="256" t="s">
        <v>1352</v>
      </c>
      <c r="C1527" s="35">
        <v>811</v>
      </c>
      <c r="D1527" s="61" t="s">
        <v>269</v>
      </c>
      <c r="E1527" s="61" t="s">
        <v>14</v>
      </c>
      <c r="F1527" s="93" t="s">
        <v>1071</v>
      </c>
      <c r="G1527" s="58">
        <v>500</v>
      </c>
      <c r="H1527" s="43"/>
      <c r="I1527" s="213"/>
      <c r="J1527" s="43"/>
      <c r="K1527" s="43"/>
      <c r="L1527" s="213"/>
      <c r="M1527" s="43"/>
      <c r="N1527" s="43"/>
      <c r="O1527" s="213"/>
      <c r="P1527" s="43"/>
    </row>
    <row r="1528" spans="2:16" ht="75" hidden="1" x14ac:dyDescent="0.25">
      <c r="B1528" s="156" t="s">
        <v>1353</v>
      </c>
      <c r="C1528" s="35">
        <v>811</v>
      </c>
      <c r="D1528" s="61" t="s">
        <v>269</v>
      </c>
      <c r="E1528" s="61" t="s">
        <v>14</v>
      </c>
      <c r="F1528" s="93" t="s">
        <v>1072</v>
      </c>
      <c r="G1528" s="59" t="s">
        <v>20</v>
      </c>
      <c r="H1528" s="43"/>
      <c r="I1528" s="213"/>
      <c r="J1528" s="43"/>
      <c r="K1528" s="43"/>
      <c r="L1528" s="213"/>
      <c r="M1528" s="43"/>
      <c r="N1528" s="43"/>
      <c r="O1528" s="213"/>
      <c r="P1528" s="43"/>
    </row>
    <row r="1529" spans="2:16" ht="62.25" customHeight="1" x14ac:dyDescent="0.25">
      <c r="B1529" s="156" t="s">
        <v>2199</v>
      </c>
      <c r="C1529" s="35">
        <v>811</v>
      </c>
      <c r="D1529" s="61" t="s">
        <v>269</v>
      </c>
      <c r="E1529" s="61" t="s">
        <v>14</v>
      </c>
      <c r="F1529" s="93" t="s">
        <v>1072</v>
      </c>
      <c r="G1529" s="58">
        <v>500</v>
      </c>
      <c r="H1529" s="43">
        <v>2879</v>
      </c>
      <c r="I1529" s="213"/>
      <c r="J1529" s="43">
        <f>H1529+I1529</f>
        <v>2879</v>
      </c>
      <c r="K1529" s="43">
        <v>0</v>
      </c>
      <c r="L1529" s="213"/>
      <c r="M1529" s="43"/>
      <c r="N1529" s="43"/>
      <c r="O1529" s="213"/>
      <c r="P1529" s="43"/>
    </row>
    <row r="1530" spans="2:16" ht="54" customHeight="1" x14ac:dyDescent="0.25">
      <c r="B1530" s="157" t="s">
        <v>1354</v>
      </c>
      <c r="C1530" s="35">
        <v>811</v>
      </c>
      <c r="D1530" s="61" t="s">
        <v>269</v>
      </c>
      <c r="E1530" s="61" t="s">
        <v>14</v>
      </c>
      <c r="F1530" s="93" t="s">
        <v>1355</v>
      </c>
      <c r="G1530" s="58"/>
      <c r="H1530" s="43">
        <f t="shared" ref="H1530:P1530" si="813">H1531+H1532</f>
        <v>480</v>
      </c>
      <c r="I1530" s="213">
        <f t="shared" si="813"/>
        <v>0</v>
      </c>
      <c r="J1530" s="43">
        <f t="shared" si="813"/>
        <v>480</v>
      </c>
      <c r="K1530" s="43">
        <f t="shared" si="813"/>
        <v>210</v>
      </c>
      <c r="L1530" s="213">
        <f t="shared" si="813"/>
        <v>0</v>
      </c>
      <c r="M1530" s="43">
        <f t="shared" si="813"/>
        <v>210</v>
      </c>
      <c r="N1530" s="43">
        <f t="shared" si="813"/>
        <v>560</v>
      </c>
      <c r="O1530" s="213">
        <f t="shared" si="813"/>
        <v>0</v>
      </c>
      <c r="P1530" s="43">
        <f t="shared" si="813"/>
        <v>560</v>
      </c>
    </row>
    <row r="1531" spans="2:16" ht="29.25" customHeight="1" x14ac:dyDescent="0.25">
      <c r="B1531" s="156" t="s">
        <v>1171</v>
      </c>
      <c r="C1531" s="35">
        <v>811</v>
      </c>
      <c r="D1531" s="61" t="s">
        <v>269</v>
      </c>
      <c r="E1531" s="61" t="s">
        <v>14</v>
      </c>
      <c r="F1531" s="93" t="s">
        <v>1356</v>
      </c>
      <c r="G1531" s="59" t="s">
        <v>20</v>
      </c>
      <c r="H1531" s="43">
        <v>190</v>
      </c>
      <c r="I1531" s="213"/>
      <c r="J1531" s="43">
        <f>H1531+I1531</f>
        <v>190</v>
      </c>
      <c r="K1531" s="43">
        <v>210</v>
      </c>
      <c r="L1531" s="213"/>
      <c r="M1531" s="43">
        <f>K1531+L1531</f>
        <v>210</v>
      </c>
      <c r="N1531" s="43">
        <v>270</v>
      </c>
      <c r="O1531" s="213"/>
      <c r="P1531" s="43">
        <f>N1531+O1531</f>
        <v>270</v>
      </c>
    </row>
    <row r="1532" spans="2:16" ht="29.25" customHeight="1" x14ac:dyDescent="0.25">
      <c r="B1532" s="156" t="s">
        <v>1779</v>
      </c>
      <c r="C1532" s="35">
        <v>811</v>
      </c>
      <c r="D1532" s="61" t="s">
        <v>269</v>
      </c>
      <c r="E1532" s="61" t="s">
        <v>14</v>
      </c>
      <c r="F1532" s="93" t="s">
        <v>1356</v>
      </c>
      <c r="G1532" s="59">
        <v>600</v>
      </c>
      <c r="H1532" s="43">
        <v>290</v>
      </c>
      <c r="I1532" s="213"/>
      <c r="J1532" s="43">
        <f>H1532+I1532</f>
        <v>290</v>
      </c>
      <c r="K1532" s="43">
        <v>0</v>
      </c>
      <c r="L1532" s="213"/>
      <c r="M1532" s="43"/>
      <c r="N1532" s="43">
        <v>290</v>
      </c>
      <c r="O1532" s="213"/>
      <c r="P1532" s="43">
        <f>N1532+O1532</f>
        <v>290</v>
      </c>
    </row>
    <row r="1533" spans="2:16" ht="40.5" customHeight="1" x14ac:dyDescent="0.25">
      <c r="B1533" s="156" t="s">
        <v>1357</v>
      </c>
      <c r="C1533" s="35">
        <v>811</v>
      </c>
      <c r="D1533" s="61" t="s">
        <v>269</v>
      </c>
      <c r="E1533" s="61" t="s">
        <v>14</v>
      </c>
      <c r="F1533" s="93" t="s">
        <v>15</v>
      </c>
      <c r="G1533" s="58"/>
      <c r="H1533" s="9">
        <f t="shared" ref="H1533:P1533" si="814">H1534+H1557+H1573+H1588+H1564</f>
        <v>739402</v>
      </c>
      <c r="I1533" s="217">
        <f t="shared" si="814"/>
        <v>50683</v>
      </c>
      <c r="J1533" s="9">
        <f t="shared" si="814"/>
        <v>790085</v>
      </c>
      <c r="K1533" s="9">
        <f t="shared" si="814"/>
        <v>723912</v>
      </c>
      <c r="L1533" s="217">
        <f t="shared" si="814"/>
        <v>12263</v>
      </c>
      <c r="M1533" s="9">
        <f t="shared" si="814"/>
        <v>736175</v>
      </c>
      <c r="N1533" s="9">
        <f t="shared" si="814"/>
        <v>687429</v>
      </c>
      <c r="O1533" s="217">
        <f t="shared" si="814"/>
        <v>-10555</v>
      </c>
      <c r="P1533" s="9">
        <f t="shared" si="814"/>
        <v>676874</v>
      </c>
    </row>
    <row r="1534" spans="2:16" ht="17.25" customHeight="1" x14ac:dyDescent="0.25">
      <c r="B1534" s="156" t="s">
        <v>1358</v>
      </c>
      <c r="C1534" s="35">
        <v>811</v>
      </c>
      <c r="D1534" s="61" t="s">
        <v>269</v>
      </c>
      <c r="E1534" s="61" t="s">
        <v>14</v>
      </c>
      <c r="F1534" s="93" t="s">
        <v>1359</v>
      </c>
      <c r="G1534" s="90"/>
      <c r="H1534" s="9">
        <f t="shared" ref="H1534:P1534" si="815">H1535+H1540+H1546+H1550+H1553+H1555</f>
        <v>130743</v>
      </c>
      <c r="I1534" s="217">
        <f t="shared" si="815"/>
        <v>5026</v>
      </c>
      <c r="J1534" s="9">
        <f t="shared" si="815"/>
        <v>135769</v>
      </c>
      <c r="K1534" s="9">
        <f t="shared" si="815"/>
        <v>143784</v>
      </c>
      <c r="L1534" s="217">
        <f t="shared" si="815"/>
        <v>157</v>
      </c>
      <c r="M1534" s="9">
        <f t="shared" si="815"/>
        <v>143941</v>
      </c>
      <c r="N1534" s="9">
        <f t="shared" si="815"/>
        <v>147734</v>
      </c>
      <c r="O1534" s="217">
        <f t="shared" si="815"/>
        <v>-1920</v>
      </c>
      <c r="P1534" s="9">
        <f t="shared" si="815"/>
        <v>145814</v>
      </c>
    </row>
    <row r="1535" spans="2:16" ht="40.5" customHeight="1" x14ac:dyDescent="0.25">
      <c r="B1535" s="156" t="s">
        <v>183</v>
      </c>
      <c r="C1535" s="35">
        <v>811</v>
      </c>
      <c r="D1535" s="61" t="s">
        <v>269</v>
      </c>
      <c r="E1535" s="61" t="s">
        <v>14</v>
      </c>
      <c r="F1535" s="93" t="s">
        <v>1360</v>
      </c>
      <c r="G1535" s="90"/>
      <c r="H1535" s="9">
        <f t="shared" ref="H1535:P1535" si="816">H1536+H1537+H1538+H1539</f>
        <v>124386</v>
      </c>
      <c r="I1535" s="217">
        <f t="shared" si="816"/>
        <v>5026</v>
      </c>
      <c r="J1535" s="9">
        <f t="shared" si="816"/>
        <v>129412</v>
      </c>
      <c r="K1535" s="9">
        <f t="shared" si="816"/>
        <v>135364</v>
      </c>
      <c r="L1535" s="217">
        <f t="shared" si="816"/>
        <v>157</v>
      </c>
      <c r="M1535" s="9">
        <f t="shared" si="816"/>
        <v>135521</v>
      </c>
      <c r="N1535" s="9">
        <f t="shared" si="816"/>
        <v>141457</v>
      </c>
      <c r="O1535" s="217">
        <f t="shared" si="816"/>
        <v>-1920</v>
      </c>
      <c r="P1535" s="9">
        <f t="shared" si="816"/>
        <v>139537</v>
      </c>
    </row>
    <row r="1536" spans="2:16" ht="93" customHeight="1" x14ac:dyDescent="0.25">
      <c r="B1536" s="156" t="s">
        <v>1361</v>
      </c>
      <c r="C1536" s="35">
        <v>811</v>
      </c>
      <c r="D1536" s="61" t="s">
        <v>269</v>
      </c>
      <c r="E1536" s="61" t="s">
        <v>14</v>
      </c>
      <c r="F1536" s="93" t="s">
        <v>1362</v>
      </c>
      <c r="G1536" s="59" t="s">
        <v>18</v>
      </c>
      <c r="H1536" s="43">
        <v>29484</v>
      </c>
      <c r="I1536" s="213">
        <v>1460</v>
      </c>
      <c r="J1536" s="43">
        <f t="shared" ref="J1536:J1545" si="817">H1536+I1536</f>
        <v>30944</v>
      </c>
      <c r="K1536" s="43">
        <v>32742</v>
      </c>
      <c r="L1536" s="213">
        <f>-959+953</f>
        <v>-6</v>
      </c>
      <c r="M1536" s="43">
        <f>K1536+L1536</f>
        <v>32736</v>
      </c>
      <c r="N1536" s="43">
        <v>34582</v>
      </c>
      <c r="O1536" s="213">
        <f>-996+382</f>
        <v>-614</v>
      </c>
      <c r="P1536" s="43">
        <f>N1536+O1536</f>
        <v>33968</v>
      </c>
    </row>
    <row r="1537" spans="2:16" ht="57" customHeight="1" x14ac:dyDescent="0.25">
      <c r="B1537" s="156" t="s">
        <v>109</v>
      </c>
      <c r="C1537" s="35">
        <v>811</v>
      </c>
      <c r="D1537" s="61" t="s">
        <v>269</v>
      </c>
      <c r="E1537" s="61" t="s">
        <v>14</v>
      </c>
      <c r="F1537" s="93" t="s">
        <v>1362</v>
      </c>
      <c r="G1537" s="59" t="s">
        <v>20</v>
      </c>
      <c r="H1537" s="43">
        <v>7849</v>
      </c>
      <c r="I1537" s="213">
        <v>-15</v>
      </c>
      <c r="J1537" s="43">
        <f t="shared" si="817"/>
        <v>7834</v>
      </c>
      <c r="K1537" s="43">
        <v>7386</v>
      </c>
      <c r="L1537" s="213"/>
      <c r="M1537" s="43">
        <f>K1537+L1537</f>
        <v>7386</v>
      </c>
      <c r="N1537" s="43">
        <v>7302</v>
      </c>
      <c r="O1537" s="213"/>
      <c r="P1537" s="43">
        <f>N1537+O1537</f>
        <v>7302</v>
      </c>
    </row>
    <row r="1538" spans="2:16" ht="69.75" customHeight="1" x14ac:dyDescent="0.25">
      <c r="B1538" s="156" t="s">
        <v>185</v>
      </c>
      <c r="C1538" s="35">
        <v>811</v>
      </c>
      <c r="D1538" s="61" t="s">
        <v>269</v>
      </c>
      <c r="E1538" s="61" t="s">
        <v>14</v>
      </c>
      <c r="F1538" s="93" t="s">
        <v>1362</v>
      </c>
      <c r="G1538" s="59" t="s">
        <v>150</v>
      </c>
      <c r="H1538" s="43">
        <v>86750</v>
      </c>
      <c r="I1538" s="213">
        <v>3566</v>
      </c>
      <c r="J1538" s="43">
        <f t="shared" si="817"/>
        <v>90316</v>
      </c>
      <c r="K1538" s="43">
        <v>94934</v>
      </c>
      <c r="L1538" s="213">
        <f>-2256+2419</f>
        <v>163</v>
      </c>
      <c r="M1538" s="43">
        <f>K1538+L1538</f>
        <v>95097</v>
      </c>
      <c r="N1538" s="43">
        <v>99271</v>
      </c>
      <c r="O1538" s="213">
        <f>-2305+999</f>
        <v>-1306</v>
      </c>
      <c r="P1538" s="43">
        <f>N1538+O1538</f>
        <v>97965</v>
      </c>
    </row>
    <row r="1539" spans="2:16" ht="46.5" customHeight="1" x14ac:dyDescent="0.25">
      <c r="B1539" s="156" t="s">
        <v>110</v>
      </c>
      <c r="C1539" s="35">
        <v>811</v>
      </c>
      <c r="D1539" s="61" t="s">
        <v>269</v>
      </c>
      <c r="E1539" s="61" t="s">
        <v>14</v>
      </c>
      <c r="F1539" s="93" t="s">
        <v>1362</v>
      </c>
      <c r="G1539" s="59" t="s">
        <v>22</v>
      </c>
      <c r="H1539" s="43">
        <v>303</v>
      </c>
      <c r="I1539" s="213">
        <v>15</v>
      </c>
      <c r="J1539" s="43">
        <f t="shared" si="817"/>
        <v>318</v>
      </c>
      <c r="K1539" s="43">
        <v>302</v>
      </c>
      <c r="L1539" s="213"/>
      <c r="M1539" s="43">
        <f>K1539+L1539</f>
        <v>302</v>
      </c>
      <c r="N1539" s="43">
        <v>302</v>
      </c>
      <c r="O1539" s="213"/>
      <c r="P1539" s="43">
        <f>N1539+O1539</f>
        <v>302</v>
      </c>
    </row>
    <row r="1540" spans="2:16" ht="27.75" customHeight="1" x14ac:dyDescent="0.25">
      <c r="B1540" s="156" t="s">
        <v>1363</v>
      </c>
      <c r="C1540" s="35">
        <v>811</v>
      </c>
      <c r="D1540" s="61" t="s">
        <v>269</v>
      </c>
      <c r="E1540" s="61" t="s">
        <v>14</v>
      </c>
      <c r="F1540" s="93" t="s">
        <v>1364</v>
      </c>
      <c r="G1540" s="58"/>
      <c r="H1540" s="9">
        <f t="shared" ref="H1540:P1540" si="818">H1541+H1542+H1543+H1545+H1544</f>
        <v>5433</v>
      </c>
      <c r="I1540" s="217">
        <f t="shared" si="818"/>
        <v>0</v>
      </c>
      <c r="J1540" s="9">
        <f t="shared" si="818"/>
        <v>5433</v>
      </c>
      <c r="K1540" s="9">
        <f t="shared" si="818"/>
        <v>5433</v>
      </c>
      <c r="L1540" s="217">
        <f t="shared" si="818"/>
        <v>0</v>
      </c>
      <c r="M1540" s="9">
        <f t="shared" si="818"/>
        <v>5433</v>
      </c>
      <c r="N1540" s="9">
        <f t="shared" si="818"/>
        <v>5433</v>
      </c>
      <c r="O1540" s="217">
        <f t="shared" si="818"/>
        <v>0</v>
      </c>
      <c r="P1540" s="9">
        <f t="shared" si="818"/>
        <v>5433</v>
      </c>
    </row>
    <row r="1541" spans="2:16" ht="42.75" customHeight="1" x14ac:dyDescent="0.25">
      <c r="B1541" s="156" t="s">
        <v>1365</v>
      </c>
      <c r="C1541" s="35">
        <v>811</v>
      </c>
      <c r="D1541" s="61" t="s">
        <v>269</v>
      </c>
      <c r="E1541" s="61" t="s">
        <v>14</v>
      </c>
      <c r="F1541" s="93" t="s">
        <v>1366</v>
      </c>
      <c r="G1541" s="59" t="s">
        <v>20</v>
      </c>
      <c r="H1541" s="43">
        <v>707</v>
      </c>
      <c r="I1541" s="213"/>
      <c r="J1541" s="43">
        <f t="shared" si="817"/>
        <v>707</v>
      </c>
      <c r="K1541" s="43">
        <v>707</v>
      </c>
      <c r="L1541" s="213"/>
      <c r="M1541" s="43">
        <f>K1541+L1541</f>
        <v>707</v>
      </c>
      <c r="N1541" s="43">
        <v>707</v>
      </c>
      <c r="O1541" s="213"/>
      <c r="P1541" s="43">
        <f>N1541+O1541</f>
        <v>707</v>
      </c>
    </row>
    <row r="1542" spans="2:16" ht="56.25" customHeight="1" x14ac:dyDescent="0.25">
      <c r="B1542" s="156" t="s">
        <v>1367</v>
      </c>
      <c r="C1542" s="35">
        <v>811</v>
      </c>
      <c r="D1542" s="61" t="s">
        <v>269</v>
      </c>
      <c r="E1542" s="61" t="s">
        <v>14</v>
      </c>
      <c r="F1542" s="93" t="s">
        <v>1366</v>
      </c>
      <c r="G1542" s="59" t="s">
        <v>150</v>
      </c>
      <c r="H1542" s="43">
        <v>4117</v>
      </c>
      <c r="I1542" s="213"/>
      <c r="J1542" s="43">
        <f t="shared" si="817"/>
        <v>4117</v>
      </c>
      <c r="K1542" s="43">
        <v>4117</v>
      </c>
      <c r="L1542" s="213"/>
      <c r="M1542" s="43">
        <f>K1542+L1542</f>
        <v>4117</v>
      </c>
      <c r="N1542" s="43">
        <v>4117</v>
      </c>
      <c r="O1542" s="213"/>
      <c r="P1542" s="43">
        <f>N1542+O1542</f>
        <v>4117</v>
      </c>
    </row>
    <row r="1543" spans="2:16" ht="45" hidden="1" x14ac:dyDescent="0.25">
      <c r="B1543" s="156" t="s">
        <v>1368</v>
      </c>
      <c r="C1543" s="35">
        <v>811</v>
      </c>
      <c r="D1543" s="61" t="s">
        <v>269</v>
      </c>
      <c r="E1543" s="61" t="s">
        <v>14</v>
      </c>
      <c r="F1543" s="93" t="s">
        <v>1369</v>
      </c>
      <c r="G1543" s="59" t="s">
        <v>71</v>
      </c>
      <c r="H1543" s="43"/>
      <c r="I1543" s="213"/>
      <c r="J1543" s="43">
        <f t="shared" si="817"/>
        <v>0</v>
      </c>
      <c r="K1543" s="43"/>
      <c r="L1543" s="213"/>
      <c r="M1543" s="43">
        <f>K1543+L1543</f>
        <v>0</v>
      </c>
      <c r="N1543" s="43"/>
      <c r="O1543" s="213"/>
      <c r="P1543" s="43">
        <f>N1543+O1543</f>
        <v>0</v>
      </c>
    </row>
    <row r="1544" spans="2:16" ht="60" hidden="1" x14ac:dyDescent="0.25">
      <c r="B1544" s="156" t="s">
        <v>2301</v>
      </c>
      <c r="C1544" s="35">
        <v>811</v>
      </c>
      <c r="D1544" s="61" t="s">
        <v>269</v>
      </c>
      <c r="E1544" s="61" t="s">
        <v>14</v>
      </c>
      <c r="F1544" s="93" t="s">
        <v>1370</v>
      </c>
      <c r="G1544" s="59" t="s">
        <v>71</v>
      </c>
      <c r="H1544" s="43"/>
      <c r="I1544" s="213"/>
      <c r="J1544" s="43">
        <f t="shared" si="817"/>
        <v>0</v>
      </c>
      <c r="K1544" s="43"/>
      <c r="L1544" s="213"/>
      <c r="M1544" s="43">
        <f>K1544+L1544</f>
        <v>0</v>
      </c>
      <c r="N1544" s="43"/>
      <c r="O1544" s="213"/>
      <c r="P1544" s="43">
        <f>N1544+O1544</f>
        <v>0</v>
      </c>
    </row>
    <row r="1545" spans="2:16" ht="69" customHeight="1" x14ac:dyDescent="0.25">
      <c r="B1545" s="156" t="s">
        <v>2360</v>
      </c>
      <c r="C1545" s="35">
        <v>811</v>
      </c>
      <c r="D1545" s="61" t="s">
        <v>269</v>
      </c>
      <c r="E1545" s="61" t="s">
        <v>14</v>
      </c>
      <c r="F1545" s="93" t="s">
        <v>1371</v>
      </c>
      <c r="G1545" s="58">
        <v>500</v>
      </c>
      <c r="H1545" s="43">
        <v>609</v>
      </c>
      <c r="I1545" s="213"/>
      <c r="J1545" s="43">
        <f t="shared" si="817"/>
        <v>609</v>
      </c>
      <c r="K1545" s="43">
        <v>609</v>
      </c>
      <c r="L1545" s="213"/>
      <c r="M1545" s="43">
        <f>K1545+L1545</f>
        <v>609</v>
      </c>
      <c r="N1545" s="43">
        <v>609</v>
      </c>
      <c r="O1545" s="213"/>
      <c r="P1545" s="43">
        <f>N1545+O1545</f>
        <v>609</v>
      </c>
    </row>
    <row r="1546" spans="2:16" ht="67.5" customHeight="1" x14ac:dyDescent="0.25">
      <c r="B1546" s="156" t="s">
        <v>1372</v>
      </c>
      <c r="C1546" s="35">
        <v>811</v>
      </c>
      <c r="D1546" s="61" t="s">
        <v>269</v>
      </c>
      <c r="E1546" s="61" t="s">
        <v>14</v>
      </c>
      <c r="F1546" s="93" t="s">
        <v>1373</v>
      </c>
      <c r="G1546" s="35"/>
      <c r="H1546" s="9">
        <f t="shared" ref="H1546:P1546" si="819">H1547+H1548+H1549</f>
        <v>216</v>
      </c>
      <c r="I1546" s="217">
        <f t="shared" si="819"/>
        <v>0</v>
      </c>
      <c r="J1546" s="9">
        <f t="shared" si="819"/>
        <v>216</v>
      </c>
      <c r="K1546" s="9">
        <f t="shared" si="819"/>
        <v>216</v>
      </c>
      <c r="L1546" s="217">
        <f t="shared" si="819"/>
        <v>0</v>
      </c>
      <c r="M1546" s="9">
        <f t="shared" si="819"/>
        <v>216</v>
      </c>
      <c r="N1546" s="9">
        <f t="shared" si="819"/>
        <v>216</v>
      </c>
      <c r="O1546" s="217">
        <f t="shared" si="819"/>
        <v>0</v>
      </c>
      <c r="P1546" s="9">
        <f t="shared" si="819"/>
        <v>216</v>
      </c>
    </row>
    <row r="1547" spans="2:16" ht="66.75" hidden="1" customHeight="1" x14ac:dyDescent="0.25">
      <c r="B1547" s="156" t="s">
        <v>1374</v>
      </c>
      <c r="C1547" s="35">
        <v>811</v>
      </c>
      <c r="D1547" s="61" t="s">
        <v>269</v>
      </c>
      <c r="E1547" s="61" t="s">
        <v>14</v>
      </c>
      <c r="F1547" s="93" t="s">
        <v>1375</v>
      </c>
      <c r="G1547" s="59" t="s">
        <v>71</v>
      </c>
      <c r="H1547" s="43"/>
      <c r="I1547" s="213"/>
      <c r="J1547" s="43"/>
      <c r="K1547" s="43"/>
      <c r="L1547" s="213"/>
      <c r="M1547" s="43"/>
      <c r="N1547" s="43"/>
      <c r="O1547" s="213"/>
      <c r="P1547" s="43"/>
    </row>
    <row r="1548" spans="2:16" ht="3.75" hidden="1" customHeight="1" x14ac:dyDescent="0.25">
      <c r="B1548" s="156" t="s">
        <v>1376</v>
      </c>
      <c r="C1548" s="35">
        <v>811</v>
      </c>
      <c r="D1548" s="61" t="s">
        <v>269</v>
      </c>
      <c r="E1548" s="61" t="s">
        <v>14</v>
      </c>
      <c r="F1548" s="93" t="s">
        <v>1377</v>
      </c>
      <c r="G1548" s="58">
        <v>500</v>
      </c>
      <c r="H1548" s="43"/>
      <c r="I1548" s="213"/>
      <c r="J1548" s="43"/>
      <c r="K1548" s="43"/>
      <c r="L1548" s="213"/>
      <c r="M1548" s="43"/>
      <c r="N1548" s="43"/>
      <c r="O1548" s="213"/>
      <c r="P1548" s="43"/>
    </row>
    <row r="1549" spans="2:16" ht="88.5" customHeight="1" x14ac:dyDescent="0.25">
      <c r="B1549" s="156" t="s">
        <v>2358</v>
      </c>
      <c r="C1549" s="35">
        <v>811</v>
      </c>
      <c r="D1549" s="61" t="s">
        <v>269</v>
      </c>
      <c r="E1549" s="61" t="s">
        <v>14</v>
      </c>
      <c r="F1549" s="93" t="s">
        <v>1378</v>
      </c>
      <c r="G1549" s="58">
        <v>500</v>
      </c>
      <c r="H1549" s="43">
        <v>216</v>
      </c>
      <c r="I1549" s="213"/>
      <c r="J1549" s="43">
        <f>H1549+I1549</f>
        <v>216</v>
      </c>
      <c r="K1549" s="43">
        <v>216</v>
      </c>
      <c r="L1549" s="213"/>
      <c r="M1549" s="43">
        <f>K1549+L1549</f>
        <v>216</v>
      </c>
      <c r="N1549" s="43">
        <v>216</v>
      </c>
      <c r="O1549" s="213"/>
      <c r="P1549" s="43">
        <f>N1549+O1549</f>
        <v>216</v>
      </c>
    </row>
    <row r="1550" spans="2:16" ht="60" customHeight="1" x14ac:dyDescent="0.25">
      <c r="B1550" s="156" t="s">
        <v>1379</v>
      </c>
      <c r="C1550" s="35">
        <v>811</v>
      </c>
      <c r="D1550" s="61" t="s">
        <v>269</v>
      </c>
      <c r="E1550" s="61" t="s">
        <v>14</v>
      </c>
      <c r="F1550" s="93" t="s">
        <v>1380</v>
      </c>
      <c r="G1550" s="58"/>
      <c r="H1550" s="9">
        <f t="shared" ref="H1550:P1550" si="820">H1551+H1552</f>
        <v>708</v>
      </c>
      <c r="I1550" s="217">
        <f t="shared" si="820"/>
        <v>0</v>
      </c>
      <c r="J1550" s="9">
        <f t="shared" si="820"/>
        <v>708</v>
      </c>
      <c r="K1550" s="9">
        <f t="shared" si="820"/>
        <v>2771</v>
      </c>
      <c r="L1550" s="217">
        <f t="shared" si="820"/>
        <v>0</v>
      </c>
      <c r="M1550" s="9">
        <f t="shared" si="820"/>
        <v>2771</v>
      </c>
      <c r="N1550" s="9">
        <f t="shared" si="820"/>
        <v>628</v>
      </c>
      <c r="O1550" s="217">
        <f t="shared" si="820"/>
        <v>0</v>
      </c>
      <c r="P1550" s="9">
        <f t="shared" si="820"/>
        <v>628</v>
      </c>
    </row>
    <row r="1551" spans="2:16" ht="42" customHeight="1" x14ac:dyDescent="0.25">
      <c r="B1551" s="156" t="s">
        <v>661</v>
      </c>
      <c r="C1551" s="35">
        <v>811</v>
      </c>
      <c r="D1551" s="61" t="s">
        <v>269</v>
      </c>
      <c r="E1551" s="61" t="s">
        <v>14</v>
      </c>
      <c r="F1551" s="93" t="s">
        <v>1381</v>
      </c>
      <c r="G1551" s="59" t="s">
        <v>20</v>
      </c>
      <c r="H1551" s="43">
        <v>558</v>
      </c>
      <c r="I1551" s="213"/>
      <c r="J1551" s="43">
        <f>H1551+I1551</f>
        <v>558</v>
      </c>
      <c r="K1551" s="43">
        <v>461</v>
      </c>
      <c r="L1551" s="213"/>
      <c r="M1551" s="43">
        <f>K1551+L1551</f>
        <v>461</v>
      </c>
      <c r="N1551" s="43">
        <v>558</v>
      </c>
      <c r="O1551" s="213"/>
      <c r="P1551" s="43">
        <f>N1551+O1551</f>
        <v>558</v>
      </c>
    </row>
    <row r="1552" spans="2:16" ht="45" customHeight="1" x14ac:dyDescent="0.25">
      <c r="B1552" s="156" t="s">
        <v>325</v>
      </c>
      <c r="C1552" s="35">
        <v>811</v>
      </c>
      <c r="D1552" s="61" t="s">
        <v>269</v>
      </c>
      <c r="E1552" s="61" t="s">
        <v>14</v>
      </c>
      <c r="F1552" s="93" t="s">
        <v>1381</v>
      </c>
      <c r="G1552" s="59" t="s">
        <v>150</v>
      </c>
      <c r="H1552" s="43">
        <v>150</v>
      </c>
      <c r="I1552" s="213"/>
      <c r="J1552" s="43">
        <f>H1552+I1552</f>
        <v>150</v>
      </c>
      <c r="K1552" s="43">
        <v>2310</v>
      </c>
      <c r="L1552" s="213"/>
      <c r="M1552" s="43">
        <f>K1552+L1552</f>
        <v>2310</v>
      </c>
      <c r="N1552" s="43">
        <v>70</v>
      </c>
      <c r="O1552" s="213"/>
      <c r="P1552" s="43">
        <f>N1552+O1552</f>
        <v>70</v>
      </c>
    </row>
    <row r="1553" spans="2:16" ht="30" hidden="1" x14ac:dyDescent="0.25">
      <c r="B1553" s="156" t="s">
        <v>1382</v>
      </c>
      <c r="C1553" s="35">
        <v>811</v>
      </c>
      <c r="D1553" s="61" t="s">
        <v>269</v>
      </c>
      <c r="E1553" s="61" t="s">
        <v>14</v>
      </c>
      <c r="F1553" s="93" t="s">
        <v>1383</v>
      </c>
      <c r="G1553" s="58"/>
      <c r="H1553" s="9">
        <f t="shared" ref="H1553:P1553" si="821">H1554</f>
        <v>0</v>
      </c>
      <c r="I1553" s="217">
        <f t="shared" si="821"/>
        <v>0</v>
      </c>
      <c r="J1553" s="9">
        <f t="shared" si="821"/>
        <v>0</v>
      </c>
      <c r="K1553" s="9">
        <f t="shared" si="821"/>
        <v>0</v>
      </c>
      <c r="L1553" s="217">
        <f t="shared" si="821"/>
        <v>0</v>
      </c>
      <c r="M1553" s="9">
        <f t="shared" si="821"/>
        <v>0</v>
      </c>
      <c r="N1553" s="9">
        <f t="shared" si="821"/>
        <v>0</v>
      </c>
      <c r="O1553" s="217">
        <f t="shared" si="821"/>
        <v>0</v>
      </c>
      <c r="P1553" s="9">
        <f t="shared" si="821"/>
        <v>0</v>
      </c>
    </row>
    <row r="1554" spans="2:16" ht="30" hidden="1" x14ac:dyDescent="0.25">
      <c r="B1554" s="156" t="s">
        <v>1384</v>
      </c>
      <c r="C1554" s="35">
        <v>811</v>
      </c>
      <c r="D1554" s="61" t="s">
        <v>269</v>
      </c>
      <c r="E1554" s="61" t="s">
        <v>14</v>
      </c>
      <c r="F1554" s="93" t="s">
        <v>1385</v>
      </c>
      <c r="G1554" s="59" t="s">
        <v>150</v>
      </c>
      <c r="H1554" s="43"/>
      <c r="I1554" s="213"/>
      <c r="J1554" s="43"/>
      <c r="K1554" s="43"/>
      <c r="L1554" s="213"/>
      <c r="M1554" s="43"/>
      <c r="N1554" s="43"/>
      <c r="O1554" s="213"/>
      <c r="P1554" s="43"/>
    </row>
    <row r="1555" spans="2:16" ht="30.75" hidden="1" customHeight="1" x14ac:dyDescent="0.25">
      <c r="B1555" s="265" t="s">
        <v>808</v>
      </c>
      <c r="C1555" s="35">
        <v>811</v>
      </c>
      <c r="D1555" s="61" t="s">
        <v>269</v>
      </c>
      <c r="E1555" s="61" t="s">
        <v>14</v>
      </c>
      <c r="F1555" s="93" t="s">
        <v>1386</v>
      </c>
      <c r="G1555" s="58"/>
      <c r="H1555" s="43">
        <f t="shared" ref="H1555:P1555" si="822">H1556</f>
        <v>0</v>
      </c>
      <c r="I1555" s="213">
        <f t="shared" si="822"/>
        <v>0</v>
      </c>
      <c r="J1555" s="43">
        <f t="shared" si="822"/>
        <v>0</v>
      </c>
      <c r="K1555" s="43">
        <f t="shared" si="822"/>
        <v>0</v>
      </c>
      <c r="L1555" s="213">
        <f t="shared" si="822"/>
        <v>0</v>
      </c>
      <c r="M1555" s="43">
        <f t="shared" si="822"/>
        <v>0</v>
      </c>
      <c r="N1555" s="43">
        <f t="shared" si="822"/>
        <v>0</v>
      </c>
      <c r="O1555" s="213">
        <f t="shared" si="822"/>
        <v>0</v>
      </c>
      <c r="P1555" s="43">
        <f t="shared" si="822"/>
        <v>0</v>
      </c>
    </row>
    <row r="1556" spans="2:16" ht="45.75" hidden="1" customHeight="1" x14ac:dyDescent="0.25">
      <c r="B1556" s="265" t="s">
        <v>753</v>
      </c>
      <c r="C1556" s="35">
        <v>811</v>
      </c>
      <c r="D1556" s="61" t="s">
        <v>269</v>
      </c>
      <c r="E1556" s="61" t="s">
        <v>14</v>
      </c>
      <c r="F1556" s="93" t="s">
        <v>1387</v>
      </c>
      <c r="G1556" s="58">
        <v>500</v>
      </c>
      <c r="H1556" s="43"/>
      <c r="I1556" s="213"/>
      <c r="J1556" s="43"/>
      <c r="K1556" s="43"/>
      <c r="L1556" s="213"/>
      <c r="M1556" s="43"/>
      <c r="N1556" s="43"/>
      <c r="O1556" s="213"/>
      <c r="P1556" s="43"/>
    </row>
    <row r="1557" spans="2:16" ht="20.25" customHeight="1" x14ac:dyDescent="0.25">
      <c r="B1557" s="156" t="s">
        <v>806</v>
      </c>
      <c r="C1557" s="35">
        <v>811</v>
      </c>
      <c r="D1557" s="61" t="s">
        <v>269</v>
      </c>
      <c r="E1557" s="61" t="s">
        <v>14</v>
      </c>
      <c r="F1557" s="93" t="s">
        <v>807</v>
      </c>
      <c r="G1557" s="58"/>
      <c r="H1557" s="9">
        <f t="shared" ref="H1557:P1557" si="823">H1558+H1560+H1562</f>
        <v>143546</v>
      </c>
      <c r="I1557" s="217">
        <f t="shared" si="823"/>
        <v>5728</v>
      </c>
      <c r="J1557" s="9">
        <f t="shared" si="823"/>
        <v>149274</v>
      </c>
      <c r="K1557" s="9">
        <f t="shared" si="823"/>
        <v>152603</v>
      </c>
      <c r="L1557" s="217">
        <f t="shared" si="823"/>
        <v>511</v>
      </c>
      <c r="M1557" s="9">
        <f t="shared" si="823"/>
        <v>153114</v>
      </c>
      <c r="N1557" s="9">
        <f t="shared" si="823"/>
        <v>160020</v>
      </c>
      <c r="O1557" s="217">
        <f t="shared" si="823"/>
        <v>-1736</v>
      </c>
      <c r="P1557" s="9">
        <f t="shared" si="823"/>
        <v>158284</v>
      </c>
    </row>
    <row r="1558" spans="2:16" ht="49.5" customHeight="1" x14ac:dyDescent="0.25">
      <c r="B1558" s="156" t="s">
        <v>183</v>
      </c>
      <c r="C1558" s="35">
        <v>811</v>
      </c>
      <c r="D1558" s="61" t="s">
        <v>269</v>
      </c>
      <c r="E1558" s="61" t="s">
        <v>14</v>
      </c>
      <c r="F1558" s="91" t="s">
        <v>1388</v>
      </c>
      <c r="G1558" s="33"/>
      <c r="H1558" s="9">
        <f t="shared" ref="H1558:P1558" si="824">H1559</f>
        <v>142269</v>
      </c>
      <c r="I1558" s="217">
        <f t="shared" si="824"/>
        <v>5728</v>
      </c>
      <c r="J1558" s="9">
        <f t="shared" si="824"/>
        <v>147997</v>
      </c>
      <c r="K1558" s="9">
        <f t="shared" si="824"/>
        <v>151611</v>
      </c>
      <c r="L1558" s="217">
        <f t="shared" si="824"/>
        <v>511</v>
      </c>
      <c r="M1558" s="9">
        <f t="shared" si="824"/>
        <v>152122</v>
      </c>
      <c r="N1558" s="9">
        <f t="shared" si="824"/>
        <v>158332</v>
      </c>
      <c r="O1558" s="217">
        <f t="shared" si="824"/>
        <v>-1736</v>
      </c>
      <c r="P1558" s="9">
        <f t="shared" si="824"/>
        <v>156596</v>
      </c>
    </row>
    <row r="1559" spans="2:16" ht="68.25" customHeight="1" x14ac:dyDescent="0.25">
      <c r="B1559" s="156" t="s">
        <v>185</v>
      </c>
      <c r="C1559" s="35">
        <v>811</v>
      </c>
      <c r="D1559" s="61" t="s">
        <v>269</v>
      </c>
      <c r="E1559" s="61" t="s">
        <v>14</v>
      </c>
      <c r="F1559" s="93" t="s">
        <v>1389</v>
      </c>
      <c r="G1559" s="59" t="s">
        <v>150</v>
      </c>
      <c r="H1559" s="43">
        <v>142269</v>
      </c>
      <c r="I1559" s="213">
        <v>5728</v>
      </c>
      <c r="J1559" s="43">
        <f>H1559+I1559</f>
        <v>147997</v>
      </c>
      <c r="K1559" s="43">
        <v>151611</v>
      </c>
      <c r="L1559" s="213">
        <f>-3561+4072</f>
        <v>511</v>
      </c>
      <c r="M1559" s="43">
        <f>K1559+L1559</f>
        <v>152122</v>
      </c>
      <c r="N1559" s="43">
        <v>158332</v>
      </c>
      <c r="O1559" s="213">
        <f>-3701+1965</f>
        <v>-1736</v>
      </c>
      <c r="P1559" s="43">
        <f>N1559+O1559</f>
        <v>156596</v>
      </c>
    </row>
    <row r="1560" spans="2:16" ht="42" customHeight="1" x14ac:dyDescent="0.25">
      <c r="B1560" s="156" t="s">
        <v>2354</v>
      </c>
      <c r="C1560" s="35">
        <v>811</v>
      </c>
      <c r="D1560" s="61" t="s">
        <v>269</v>
      </c>
      <c r="E1560" s="61" t="s">
        <v>14</v>
      </c>
      <c r="F1560" s="93" t="s">
        <v>1390</v>
      </c>
      <c r="G1560" s="58"/>
      <c r="H1560" s="9">
        <f t="shared" ref="H1560:P1560" si="825">H1561</f>
        <v>1277</v>
      </c>
      <c r="I1560" s="217">
        <f t="shared" si="825"/>
        <v>0</v>
      </c>
      <c r="J1560" s="9">
        <f t="shared" si="825"/>
        <v>1277</v>
      </c>
      <c r="K1560" s="9">
        <f t="shared" si="825"/>
        <v>992</v>
      </c>
      <c r="L1560" s="217">
        <f t="shared" si="825"/>
        <v>0</v>
      </c>
      <c r="M1560" s="9">
        <f t="shared" si="825"/>
        <v>992</v>
      </c>
      <c r="N1560" s="9">
        <f t="shared" si="825"/>
        <v>1688</v>
      </c>
      <c r="O1560" s="217">
        <f t="shared" si="825"/>
        <v>0</v>
      </c>
      <c r="P1560" s="9">
        <f t="shared" si="825"/>
        <v>1688</v>
      </c>
    </row>
    <row r="1561" spans="2:16" ht="48" customHeight="1" x14ac:dyDescent="0.25">
      <c r="B1561" s="156" t="s">
        <v>325</v>
      </c>
      <c r="C1561" s="35">
        <v>811</v>
      </c>
      <c r="D1561" s="61" t="s">
        <v>269</v>
      </c>
      <c r="E1561" s="61" t="s">
        <v>14</v>
      </c>
      <c r="F1561" s="93" t="s">
        <v>1391</v>
      </c>
      <c r="G1561" s="59" t="s">
        <v>150</v>
      </c>
      <c r="H1561" s="43">
        <v>1277</v>
      </c>
      <c r="I1561" s="213"/>
      <c r="J1561" s="43">
        <f>H1561+I1561</f>
        <v>1277</v>
      </c>
      <c r="K1561" s="43">
        <v>992</v>
      </c>
      <c r="L1561" s="213"/>
      <c r="M1561" s="43">
        <f>K1561+L1561</f>
        <v>992</v>
      </c>
      <c r="N1561" s="43">
        <v>1688</v>
      </c>
      <c r="O1561" s="213"/>
      <c r="P1561" s="43">
        <f>N1561+O1561</f>
        <v>1688</v>
      </c>
    </row>
    <row r="1562" spans="2:16" ht="43.5" hidden="1" customHeight="1" x14ac:dyDescent="0.25">
      <c r="B1562" s="156" t="s">
        <v>1382</v>
      </c>
      <c r="C1562" s="35">
        <v>811</v>
      </c>
      <c r="D1562" s="61" t="s">
        <v>269</v>
      </c>
      <c r="E1562" s="61" t="s">
        <v>14</v>
      </c>
      <c r="F1562" s="93" t="s">
        <v>1392</v>
      </c>
      <c r="G1562" s="58"/>
      <c r="H1562" s="9">
        <f t="shared" ref="H1562:P1562" si="826">H1563</f>
        <v>0</v>
      </c>
      <c r="I1562" s="217">
        <f t="shared" si="826"/>
        <v>0</v>
      </c>
      <c r="J1562" s="9">
        <f t="shared" si="826"/>
        <v>0</v>
      </c>
      <c r="K1562" s="9">
        <f t="shared" si="826"/>
        <v>0</v>
      </c>
      <c r="L1562" s="217">
        <f t="shared" si="826"/>
        <v>0</v>
      </c>
      <c r="M1562" s="9">
        <f t="shared" si="826"/>
        <v>0</v>
      </c>
      <c r="N1562" s="9">
        <f t="shared" si="826"/>
        <v>0</v>
      </c>
      <c r="O1562" s="217">
        <f t="shared" si="826"/>
        <v>0</v>
      </c>
      <c r="P1562" s="9">
        <f t="shared" si="826"/>
        <v>0</v>
      </c>
    </row>
    <row r="1563" spans="2:16" ht="44.25" hidden="1" customHeight="1" x14ac:dyDescent="0.25">
      <c r="B1563" s="156" t="s">
        <v>1393</v>
      </c>
      <c r="C1563" s="35">
        <v>811</v>
      </c>
      <c r="D1563" s="61" t="s">
        <v>269</v>
      </c>
      <c r="E1563" s="61" t="s">
        <v>14</v>
      </c>
      <c r="F1563" s="93" t="s">
        <v>1394</v>
      </c>
      <c r="G1563" s="59" t="s">
        <v>150</v>
      </c>
      <c r="H1563" s="43"/>
      <c r="I1563" s="213"/>
      <c r="J1563" s="43"/>
      <c r="K1563" s="43"/>
      <c r="L1563" s="213"/>
      <c r="M1563" s="43"/>
      <c r="N1563" s="43"/>
      <c r="O1563" s="213"/>
      <c r="P1563" s="43"/>
    </row>
    <row r="1564" spans="2:16" ht="33" customHeight="1" x14ac:dyDescent="0.25">
      <c r="B1564" s="262" t="s">
        <v>1395</v>
      </c>
      <c r="C1564" s="35">
        <v>811</v>
      </c>
      <c r="D1564" s="61" t="s">
        <v>269</v>
      </c>
      <c r="E1564" s="61" t="s">
        <v>14</v>
      </c>
      <c r="F1564" s="93" t="s">
        <v>815</v>
      </c>
      <c r="G1564" s="58"/>
      <c r="H1564" s="43">
        <f t="shared" ref="H1564:P1564" si="827">H1565+H1567+H1569+H1571</f>
        <v>83519</v>
      </c>
      <c r="I1564" s="213">
        <f t="shared" si="827"/>
        <v>7123</v>
      </c>
      <c r="J1564" s="43">
        <f t="shared" si="827"/>
        <v>90642</v>
      </c>
      <c r="K1564" s="43">
        <f t="shared" si="827"/>
        <v>88863</v>
      </c>
      <c r="L1564" s="213">
        <f t="shared" si="827"/>
        <v>5382</v>
      </c>
      <c r="M1564" s="43">
        <f t="shared" si="827"/>
        <v>94245</v>
      </c>
      <c r="N1564" s="43">
        <f t="shared" si="827"/>
        <v>56469</v>
      </c>
      <c r="O1564" s="213">
        <f t="shared" si="827"/>
        <v>-818</v>
      </c>
      <c r="P1564" s="43">
        <f t="shared" si="827"/>
        <v>55651</v>
      </c>
    </row>
    <row r="1565" spans="2:16" ht="43.5" customHeight="1" x14ac:dyDescent="0.25">
      <c r="B1565" s="190" t="s">
        <v>183</v>
      </c>
      <c r="C1565" s="34" t="s">
        <v>1342</v>
      </c>
      <c r="D1565" s="61" t="s">
        <v>269</v>
      </c>
      <c r="E1565" s="61" t="s">
        <v>14</v>
      </c>
      <c r="F1565" s="87" t="s">
        <v>1451</v>
      </c>
      <c r="G1565" s="60"/>
      <c r="H1565" s="43">
        <f t="shared" ref="H1565:P1565" si="828">H1566</f>
        <v>48748</v>
      </c>
      <c r="I1565" s="213">
        <f t="shared" si="828"/>
        <v>1888</v>
      </c>
      <c r="J1565" s="43">
        <f t="shared" si="828"/>
        <v>50636</v>
      </c>
      <c r="K1565" s="43">
        <f t="shared" si="828"/>
        <v>52841</v>
      </c>
      <c r="L1565" s="213">
        <f t="shared" si="828"/>
        <v>147</v>
      </c>
      <c r="M1565" s="43">
        <f t="shared" si="828"/>
        <v>52988</v>
      </c>
      <c r="N1565" s="43">
        <f t="shared" si="828"/>
        <v>55509</v>
      </c>
      <c r="O1565" s="213">
        <f t="shared" si="828"/>
        <v>-818</v>
      </c>
      <c r="P1565" s="43">
        <f t="shared" si="828"/>
        <v>54691</v>
      </c>
    </row>
    <row r="1566" spans="2:16" ht="68.25" customHeight="1" x14ac:dyDescent="0.25">
      <c r="B1566" s="190" t="s">
        <v>185</v>
      </c>
      <c r="C1566" s="34" t="s">
        <v>1342</v>
      </c>
      <c r="D1566" s="61" t="s">
        <v>269</v>
      </c>
      <c r="E1566" s="61" t="s">
        <v>14</v>
      </c>
      <c r="F1566" s="87" t="s">
        <v>1452</v>
      </c>
      <c r="G1566" s="61" t="s">
        <v>150</v>
      </c>
      <c r="H1566" s="43">
        <v>48748</v>
      </c>
      <c r="I1566" s="213">
        <v>1888</v>
      </c>
      <c r="J1566" s="43">
        <f>H1566+I1566</f>
        <v>50636</v>
      </c>
      <c r="K1566" s="43">
        <v>52841</v>
      </c>
      <c r="L1566" s="213">
        <f>-1391+1538</f>
        <v>147</v>
      </c>
      <c r="M1566" s="43">
        <f>K1566+L1566</f>
        <v>52988</v>
      </c>
      <c r="N1566" s="43">
        <v>55509</v>
      </c>
      <c r="O1566" s="213">
        <f>-1470+652</f>
        <v>-818</v>
      </c>
      <c r="P1566" s="43">
        <f>N1566+O1566</f>
        <v>54691</v>
      </c>
    </row>
    <row r="1567" spans="2:16" ht="53.25" customHeight="1" x14ac:dyDescent="0.25">
      <c r="B1567" s="190" t="s">
        <v>1453</v>
      </c>
      <c r="C1567" s="34" t="s">
        <v>1342</v>
      </c>
      <c r="D1567" s="61" t="s">
        <v>269</v>
      </c>
      <c r="E1567" s="61" t="s">
        <v>14</v>
      </c>
      <c r="F1567" s="87" t="s">
        <v>1454</v>
      </c>
      <c r="G1567" s="60"/>
      <c r="H1567" s="43">
        <f t="shared" ref="H1567:P1567" si="829">H1568</f>
        <v>940</v>
      </c>
      <c r="I1567" s="213">
        <f t="shared" si="829"/>
        <v>0</v>
      </c>
      <c r="J1567" s="43">
        <f t="shared" si="829"/>
        <v>940</v>
      </c>
      <c r="K1567" s="43">
        <f t="shared" si="829"/>
        <v>2191</v>
      </c>
      <c r="L1567" s="213">
        <f t="shared" si="829"/>
        <v>0</v>
      </c>
      <c r="M1567" s="43">
        <f t="shared" si="829"/>
        <v>2191</v>
      </c>
      <c r="N1567" s="43">
        <f t="shared" si="829"/>
        <v>940</v>
      </c>
      <c r="O1567" s="213">
        <f t="shared" si="829"/>
        <v>0</v>
      </c>
      <c r="P1567" s="43">
        <f t="shared" si="829"/>
        <v>940</v>
      </c>
    </row>
    <row r="1568" spans="2:16" ht="45" customHeight="1" x14ac:dyDescent="0.25">
      <c r="B1568" s="190" t="s">
        <v>325</v>
      </c>
      <c r="C1568" s="34" t="s">
        <v>1342</v>
      </c>
      <c r="D1568" s="61" t="s">
        <v>269</v>
      </c>
      <c r="E1568" s="61" t="s">
        <v>14</v>
      </c>
      <c r="F1568" s="87" t="s">
        <v>1455</v>
      </c>
      <c r="G1568" s="61" t="s">
        <v>150</v>
      </c>
      <c r="H1568" s="43">
        <v>940</v>
      </c>
      <c r="I1568" s="213"/>
      <c r="J1568" s="43">
        <f>H1568+I1568</f>
        <v>940</v>
      </c>
      <c r="K1568" s="43">
        <v>2191</v>
      </c>
      <c r="L1568" s="213"/>
      <c r="M1568" s="43">
        <f>K1568+L1568</f>
        <v>2191</v>
      </c>
      <c r="N1568" s="43">
        <v>940</v>
      </c>
      <c r="O1568" s="213"/>
      <c r="P1568" s="43">
        <f>N1568+O1568</f>
        <v>940</v>
      </c>
    </row>
    <row r="1569" spans="2:16" ht="33" customHeight="1" x14ac:dyDescent="0.25">
      <c r="B1569" s="190" t="s">
        <v>1456</v>
      </c>
      <c r="C1569" s="34" t="s">
        <v>1342</v>
      </c>
      <c r="D1569" s="61" t="s">
        <v>269</v>
      </c>
      <c r="E1569" s="61" t="s">
        <v>14</v>
      </c>
      <c r="F1569" s="87" t="s">
        <v>1457</v>
      </c>
      <c r="G1569" s="60"/>
      <c r="H1569" s="43">
        <f t="shared" ref="H1569:P1569" si="830">H1570</f>
        <v>20</v>
      </c>
      <c r="I1569" s="213">
        <f t="shared" si="830"/>
        <v>0</v>
      </c>
      <c r="J1569" s="43">
        <f t="shared" si="830"/>
        <v>20</v>
      </c>
      <c r="K1569" s="43">
        <f t="shared" si="830"/>
        <v>20</v>
      </c>
      <c r="L1569" s="213">
        <f t="shared" si="830"/>
        <v>0</v>
      </c>
      <c r="M1569" s="43">
        <f t="shared" si="830"/>
        <v>20</v>
      </c>
      <c r="N1569" s="43">
        <f t="shared" si="830"/>
        <v>20</v>
      </c>
      <c r="O1569" s="213">
        <f t="shared" si="830"/>
        <v>0</v>
      </c>
      <c r="P1569" s="43">
        <f t="shared" si="830"/>
        <v>20</v>
      </c>
    </row>
    <row r="1570" spans="2:16" ht="51" customHeight="1" x14ac:dyDescent="0.25">
      <c r="B1570" s="191" t="s">
        <v>1458</v>
      </c>
      <c r="C1570" s="34" t="s">
        <v>1342</v>
      </c>
      <c r="D1570" s="61" t="s">
        <v>269</v>
      </c>
      <c r="E1570" s="61" t="s">
        <v>14</v>
      </c>
      <c r="F1570" s="87" t="s">
        <v>1459</v>
      </c>
      <c r="G1570" s="61" t="s">
        <v>150</v>
      </c>
      <c r="H1570" s="43">
        <v>20</v>
      </c>
      <c r="I1570" s="213"/>
      <c r="J1570" s="43">
        <f>H1570+I1570</f>
        <v>20</v>
      </c>
      <c r="K1570" s="43">
        <v>20</v>
      </c>
      <c r="L1570" s="213"/>
      <c r="M1570" s="43">
        <f>K1570+L1570</f>
        <v>20</v>
      </c>
      <c r="N1570" s="43">
        <v>20</v>
      </c>
      <c r="O1570" s="213"/>
      <c r="P1570" s="43">
        <f>N1570+O1570</f>
        <v>20</v>
      </c>
    </row>
    <row r="1571" spans="2:16" ht="30" customHeight="1" x14ac:dyDescent="0.25">
      <c r="B1571" s="262" t="s">
        <v>1396</v>
      </c>
      <c r="C1571" s="35">
        <v>811</v>
      </c>
      <c r="D1571" s="61" t="s">
        <v>269</v>
      </c>
      <c r="E1571" s="61" t="s">
        <v>14</v>
      </c>
      <c r="F1571" s="93" t="s">
        <v>816</v>
      </c>
      <c r="G1571" s="58"/>
      <c r="H1571" s="43">
        <f t="shared" ref="H1571:O1571" si="831">H1572</f>
        <v>33811</v>
      </c>
      <c r="I1571" s="213">
        <f t="shared" si="831"/>
        <v>5235</v>
      </c>
      <c r="J1571" s="43">
        <f t="shared" si="831"/>
        <v>39046</v>
      </c>
      <c r="K1571" s="43">
        <f t="shared" si="831"/>
        <v>33811</v>
      </c>
      <c r="L1571" s="213">
        <f t="shared" si="831"/>
        <v>5235</v>
      </c>
      <c r="M1571" s="43">
        <f t="shared" si="831"/>
        <v>39046</v>
      </c>
      <c r="N1571" s="43">
        <f t="shared" si="831"/>
        <v>0</v>
      </c>
      <c r="O1571" s="213">
        <f t="shared" si="831"/>
        <v>0</v>
      </c>
      <c r="P1571" s="43"/>
    </row>
    <row r="1572" spans="2:16" ht="55.5" customHeight="1" x14ac:dyDescent="0.25">
      <c r="B1572" s="262" t="s">
        <v>2315</v>
      </c>
      <c r="C1572" s="35">
        <v>811</v>
      </c>
      <c r="D1572" s="61" t="s">
        <v>269</v>
      </c>
      <c r="E1572" s="61" t="s">
        <v>14</v>
      </c>
      <c r="F1572" s="93" t="s">
        <v>2156</v>
      </c>
      <c r="G1572" s="58">
        <v>500</v>
      </c>
      <c r="H1572" s="43">
        <v>33811</v>
      </c>
      <c r="I1572" s="213">
        <v>5235</v>
      </c>
      <c r="J1572" s="43">
        <f>H1572+I1572</f>
        <v>39046</v>
      </c>
      <c r="K1572" s="43">
        <v>33811</v>
      </c>
      <c r="L1572" s="213">
        <v>5235</v>
      </c>
      <c r="M1572" s="43">
        <f>K1572+L1572</f>
        <v>39046</v>
      </c>
      <c r="N1572" s="43">
        <v>0</v>
      </c>
      <c r="O1572" s="213"/>
      <c r="P1572" s="43"/>
    </row>
    <row r="1573" spans="2:16" ht="15.75" x14ac:dyDescent="0.25">
      <c r="B1573" s="156" t="s">
        <v>810</v>
      </c>
      <c r="C1573" s="35">
        <v>811</v>
      </c>
      <c r="D1573" s="61" t="s">
        <v>269</v>
      </c>
      <c r="E1573" s="61" t="s">
        <v>14</v>
      </c>
      <c r="F1573" s="89" t="s">
        <v>811</v>
      </c>
      <c r="G1573" s="21"/>
      <c r="H1573" s="5">
        <f t="shared" ref="H1573:P1573" si="832">H1574+H1576+H1579</f>
        <v>302454</v>
      </c>
      <c r="I1573" s="220">
        <f>I1574+I1576+I1579+I1585</f>
        <v>13322</v>
      </c>
      <c r="J1573" s="5">
        <f>J1574+J1576+J1579+J1585</f>
        <v>315776</v>
      </c>
      <c r="K1573" s="5">
        <f t="shared" si="832"/>
        <v>328185</v>
      </c>
      <c r="L1573" s="220">
        <f>L1574+L1576+L1579+L1585</f>
        <v>6285</v>
      </c>
      <c r="M1573" s="5">
        <f>M1574+M1576+M1579+M1585</f>
        <v>334470</v>
      </c>
      <c r="N1573" s="5">
        <f t="shared" si="832"/>
        <v>312856</v>
      </c>
      <c r="O1573" s="220">
        <f t="shared" si="832"/>
        <v>-6006</v>
      </c>
      <c r="P1573" s="5">
        <f t="shared" si="832"/>
        <v>306850</v>
      </c>
    </row>
    <row r="1574" spans="2:16" ht="42" customHeight="1" x14ac:dyDescent="0.25">
      <c r="B1574" s="191" t="s">
        <v>183</v>
      </c>
      <c r="C1574" s="35">
        <v>811</v>
      </c>
      <c r="D1574" s="61" t="s">
        <v>269</v>
      </c>
      <c r="E1574" s="61" t="s">
        <v>14</v>
      </c>
      <c r="F1574" s="93" t="s">
        <v>1397</v>
      </c>
      <c r="G1574" s="33"/>
      <c r="H1574" s="9">
        <f t="shared" ref="H1574:P1574" si="833">H1575</f>
        <v>297029</v>
      </c>
      <c r="I1574" s="217">
        <f t="shared" si="833"/>
        <v>681</v>
      </c>
      <c r="J1574" s="9">
        <f t="shared" si="833"/>
        <v>297710</v>
      </c>
      <c r="K1574" s="9">
        <f t="shared" si="833"/>
        <v>312431</v>
      </c>
      <c r="L1574" s="217">
        <f t="shared" si="833"/>
        <v>-7337</v>
      </c>
      <c r="M1574" s="9">
        <f t="shared" si="833"/>
        <v>305094</v>
      </c>
      <c r="N1574" s="9">
        <f t="shared" si="833"/>
        <v>311285</v>
      </c>
      <c r="O1574" s="217">
        <f t="shared" si="833"/>
        <v>-6006</v>
      </c>
      <c r="P1574" s="9">
        <f t="shared" si="833"/>
        <v>305279</v>
      </c>
    </row>
    <row r="1575" spans="2:16" ht="68.25" customHeight="1" x14ac:dyDescent="0.25">
      <c r="B1575" s="194" t="s">
        <v>185</v>
      </c>
      <c r="C1575" s="35">
        <v>811</v>
      </c>
      <c r="D1575" s="61" t="s">
        <v>269</v>
      </c>
      <c r="E1575" s="61" t="s">
        <v>14</v>
      </c>
      <c r="F1575" s="87" t="s">
        <v>1398</v>
      </c>
      <c r="G1575" s="61" t="s">
        <v>150</v>
      </c>
      <c r="H1575" s="43">
        <v>297029</v>
      </c>
      <c r="I1575" s="213">
        <v>681</v>
      </c>
      <c r="J1575" s="43">
        <f>H1575+I1575</f>
        <v>297710</v>
      </c>
      <c r="K1575" s="43">
        <v>312431</v>
      </c>
      <c r="L1575" s="213">
        <f>-8084+747</f>
        <v>-7337</v>
      </c>
      <c r="M1575" s="43">
        <f>K1575+L1575</f>
        <v>305094</v>
      </c>
      <c r="N1575" s="43">
        <v>311285</v>
      </c>
      <c r="O1575" s="213">
        <f>-8292+2286</f>
        <v>-6006</v>
      </c>
      <c r="P1575" s="43">
        <f>N1575+O1575</f>
        <v>305279</v>
      </c>
    </row>
    <row r="1576" spans="2:16" ht="55.5" customHeight="1" x14ac:dyDescent="0.25">
      <c r="B1576" s="194" t="s">
        <v>2355</v>
      </c>
      <c r="C1576" s="35">
        <v>811</v>
      </c>
      <c r="D1576" s="61" t="s">
        <v>269</v>
      </c>
      <c r="E1576" s="61" t="s">
        <v>14</v>
      </c>
      <c r="F1576" s="87" t="s">
        <v>1399</v>
      </c>
      <c r="G1576" s="60"/>
      <c r="H1576" s="9">
        <f>H1578+H1577+H1584</f>
        <v>5425</v>
      </c>
      <c r="I1576" s="217">
        <f>I1578++I1584</f>
        <v>-429</v>
      </c>
      <c r="J1576" s="9">
        <f>J1578+J1577+J1584</f>
        <v>4996</v>
      </c>
      <c r="K1576" s="9">
        <f>K1578+K1577+K1584</f>
        <v>15754</v>
      </c>
      <c r="L1576" s="217">
        <f>L1578+L1577+L1584</f>
        <v>552</v>
      </c>
      <c r="M1576" s="9">
        <f>M1578+M1577+M1584</f>
        <v>16306</v>
      </c>
      <c r="N1576" s="9">
        <f>N1578+N1577</f>
        <v>1571</v>
      </c>
      <c r="O1576" s="217">
        <f>O1578+O1577</f>
        <v>0</v>
      </c>
      <c r="P1576" s="9">
        <f>P1578+P1577</f>
        <v>1571</v>
      </c>
    </row>
    <row r="1577" spans="2:16" ht="45" hidden="1" x14ac:dyDescent="0.25">
      <c r="B1577" s="194" t="s">
        <v>688</v>
      </c>
      <c r="C1577" s="35">
        <v>811</v>
      </c>
      <c r="D1577" s="61" t="s">
        <v>269</v>
      </c>
      <c r="E1577" s="61" t="s">
        <v>14</v>
      </c>
      <c r="F1577" s="87" t="s">
        <v>1400</v>
      </c>
      <c r="G1577" s="61" t="s">
        <v>150</v>
      </c>
      <c r="H1577" s="43"/>
      <c r="I1577" s="213"/>
      <c r="J1577" s="43"/>
      <c r="K1577" s="43"/>
      <c r="L1577" s="213"/>
      <c r="M1577" s="43"/>
      <c r="N1577" s="43"/>
      <c r="O1577" s="213"/>
      <c r="P1577" s="43"/>
    </row>
    <row r="1578" spans="2:16" ht="49.5" customHeight="1" x14ac:dyDescent="0.25">
      <c r="B1578" s="190" t="s">
        <v>325</v>
      </c>
      <c r="C1578" s="35">
        <v>811</v>
      </c>
      <c r="D1578" s="61" t="s">
        <v>269</v>
      </c>
      <c r="E1578" s="61" t="s">
        <v>14</v>
      </c>
      <c r="F1578" s="87" t="s">
        <v>1401</v>
      </c>
      <c r="G1578" s="61" t="s">
        <v>150</v>
      </c>
      <c r="H1578" s="43">
        <v>5425</v>
      </c>
      <c r="I1578" s="213">
        <v>-981</v>
      </c>
      <c r="J1578" s="43">
        <f>H1578+I1578</f>
        <v>4444</v>
      </c>
      <c r="K1578" s="43">
        <v>15754</v>
      </c>
      <c r="L1578" s="213"/>
      <c r="M1578" s="43">
        <f>K1578+L1578</f>
        <v>15754</v>
      </c>
      <c r="N1578" s="43">
        <v>1571</v>
      </c>
      <c r="O1578" s="213"/>
      <c r="P1578" s="43">
        <f>N1578+O1578</f>
        <v>1571</v>
      </c>
    </row>
    <row r="1579" spans="2:16" ht="60" hidden="1" x14ac:dyDescent="0.25">
      <c r="B1579" s="194" t="s">
        <v>1402</v>
      </c>
      <c r="C1579" s="35">
        <v>811</v>
      </c>
      <c r="D1579" s="61" t="s">
        <v>269</v>
      </c>
      <c r="E1579" s="61" t="s">
        <v>14</v>
      </c>
      <c r="F1579" s="87" t="s">
        <v>1403</v>
      </c>
      <c r="G1579" s="60"/>
      <c r="H1579" s="9">
        <f t="shared" ref="H1579:P1579" si="834">H1580</f>
        <v>0</v>
      </c>
      <c r="I1579" s="217">
        <f t="shared" si="834"/>
        <v>0</v>
      </c>
      <c r="J1579" s="9">
        <f t="shared" si="834"/>
        <v>0</v>
      </c>
      <c r="K1579" s="9">
        <f t="shared" si="834"/>
        <v>0</v>
      </c>
      <c r="L1579" s="217">
        <f t="shared" si="834"/>
        <v>0</v>
      </c>
      <c r="M1579" s="9">
        <f t="shared" si="834"/>
        <v>0</v>
      </c>
      <c r="N1579" s="9">
        <f t="shared" si="834"/>
        <v>0</v>
      </c>
      <c r="O1579" s="217">
        <f t="shared" si="834"/>
        <v>0</v>
      </c>
      <c r="P1579" s="9">
        <f t="shared" si="834"/>
        <v>0</v>
      </c>
    </row>
    <row r="1580" spans="2:16" ht="90" hidden="1" x14ac:dyDescent="0.25">
      <c r="B1580" s="194" t="s">
        <v>1404</v>
      </c>
      <c r="C1580" s="35">
        <v>811</v>
      </c>
      <c r="D1580" s="61" t="s">
        <v>269</v>
      </c>
      <c r="E1580" s="61" t="s">
        <v>14</v>
      </c>
      <c r="F1580" s="87" t="s">
        <v>1405</v>
      </c>
      <c r="G1580" s="61" t="s">
        <v>150</v>
      </c>
      <c r="H1580" s="43"/>
      <c r="I1580" s="213"/>
      <c r="J1580" s="43"/>
      <c r="K1580" s="43"/>
      <c r="L1580" s="213"/>
      <c r="M1580" s="43"/>
      <c r="N1580" s="43"/>
      <c r="O1580" s="213"/>
      <c r="P1580" s="43"/>
    </row>
    <row r="1581" spans="2:16" ht="45" hidden="1" x14ac:dyDescent="0.25">
      <c r="B1581" s="194" t="s">
        <v>1406</v>
      </c>
      <c r="C1581" s="35">
        <v>811</v>
      </c>
      <c r="D1581" s="61" t="s">
        <v>269</v>
      </c>
      <c r="E1581" s="61" t="s">
        <v>14</v>
      </c>
      <c r="F1581" s="87" t="s">
        <v>1407</v>
      </c>
      <c r="G1581" s="60"/>
      <c r="H1581" s="43"/>
      <c r="I1581" s="213"/>
      <c r="J1581" s="43"/>
      <c r="K1581" s="43"/>
      <c r="L1581" s="213"/>
      <c r="M1581" s="43"/>
      <c r="N1581" s="43"/>
      <c r="O1581" s="213"/>
      <c r="P1581" s="43"/>
    </row>
    <row r="1582" spans="2:16" ht="75" hidden="1" x14ac:dyDescent="0.25">
      <c r="B1582" s="194" t="s">
        <v>2302</v>
      </c>
      <c r="C1582" s="35">
        <v>811</v>
      </c>
      <c r="D1582" s="61" t="s">
        <v>269</v>
      </c>
      <c r="E1582" s="61" t="s">
        <v>14</v>
      </c>
      <c r="F1582" s="87" t="s">
        <v>1408</v>
      </c>
      <c r="G1582" s="61" t="s">
        <v>71</v>
      </c>
      <c r="H1582" s="43"/>
      <c r="I1582" s="213"/>
      <c r="J1582" s="43"/>
      <c r="K1582" s="43"/>
      <c r="L1582" s="213"/>
      <c r="M1582" s="43"/>
      <c r="N1582" s="43"/>
      <c r="O1582" s="213"/>
      <c r="P1582" s="43"/>
    </row>
    <row r="1583" spans="2:16" ht="60" hidden="1" x14ac:dyDescent="0.25">
      <c r="B1583" s="194" t="s">
        <v>1409</v>
      </c>
      <c r="C1583" s="35">
        <v>811</v>
      </c>
      <c r="D1583" s="169" t="s">
        <v>269</v>
      </c>
      <c r="E1583" s="61" t="s">
        <v>14</v>
      </c>
      <c r="F1583" s="87" t="s">
        <v>1410</v>
      </c>
      <c r="G1583" s="58">
        <v>600</v>
      </c>
      <c r="H1583" s="43"/>
      <c r="I1583" s="213"/>
      <c r="J1583" s="43"/>
      <c r="K1583" s="43"/>
      <c r="L1583" s="213"/>
      <c r="M1583" s="43"/>
      <c r="N1583" s="43"/>
      <c r="O1583" s="213"/>
      <c r="P1583" s="43"/>
    </row>
    <row r="1584" spans="2:16" ht="60" x14ac:dyDescent="0.25">
      <c r="B1584" s="194" t="s">
        <v>2361</v>
      </c>
      <c r="C1584" s="35">
        <v>811</v>
      </c>
      <c r="D1584" s="61" t="s">
        <v>269</v>
      </c>
      <c r="E1584" s="61" t="s">
        <v>14</v>
      </c>
      <c r="F1584" s="87" t="s">
        <v>2208</v>
      </c>
      <c r="G1584" s="58">
        <v>600</v>
      </c>
      <c r="H1584" s="43"/>
      <c r="I1584" s="213">
        <v>552</v>
      </c>
      <c r="J1584" s="43">
        <f>H1584+I1584</f>
        <v>552</v>
      </c>
      <c r="K1584" s="43"/>
      <c r="L1584" s="213">
        <v>552</v>
      </c>
      <c r="M1584" s="43">
        <f>K1584+L1584</f>
        <v>552</v>
      </c>
      <c r="N1584" s="43"/>
      <c r="O1584" s="213"/>
      <c r="P1584" s="43"/>
    </row>
    <row r="1585" spans="2:16" ht="45" x14ac:dyDescent="0.25">
      <c r="B1585" s="194" t="s">
        <v>2210</v>
      </c>
      <c r="C1585" s="35">
        <v>811</v>
      </c>
      <c r="D1585" s="61" t="s">
        <v>269</v>
      </c>
      <c r="E1585" s="61" t="s">
        <v>14</v>
      </c>
      <c r="F1585" s="87" t="s">
        <v>1407</v>
      </c>
      <c r="G1585" s="58"/>
      <c r="H1585" s="43"/>
      <c r="I1585" s="213">
        <f>I1586+I1587</f>
        <v>13070</v>
      </c>
      <c r="J1585" s="43">
        <f>J1586+J1587</f>
        <v>13070</v>
      </c>
      <c r="K1585" s="43"/>
      <c r="L1585" s="213">
        <f>L1586+L1587</f>
        <v>13070</v>
      </c>
      <c r="M1585" s="43">
        <f>M1586+M1587</f>
        <v>13070</v>
      </c>
      <c r="N1585" s="43"/>
      <c r="O1585" s="213"/>
      <c r="P1585" s="43"/>
    </row>
    <row r="1586" spans="2:16" ht="63" customHeight="1" x14ac:dyDescent="0.25">
      <c r="B1586" s="194" t="s">
        <v>2211</v>
      </c>
      <c r="C1586" s="35">
        <v>811</v>
      </c>
      <c r="D1586" s="61" t="s">
        <v>269</v>
      </c>
      <c r="E1586" s="61" t="s">
        <v>14</v>
      </c>
      <c r="F1586" s="87" t="s">
        <v>2209</v>
      </c>
      <c r="G1586" s="58">
        <v>500</v>
      </c>
      <c r="H1586" s="43"/>
      <c r="I1586" s="213">
        <v>11086</v>
      </c>
      <c r="J1586" s="43">
        <f>H1586+I1586</f>
        <v>11086</v>
      </c>
      <c r="K1586" s="43"/>
      <c r="L1586" s="213">
        <v>11086</v>
      </c>
      <c r="M1586" s="43">
        <f>K1586+L1586</f>
        <v>11086</v>
      </c>
      <c r="N1586" s="43"/>
      <c r="O1586" s="213"/>
      <c r="P1586" s="43"/>
    </row>
    <row r="1587" spans="2:16" ht="64.5" customHeight="1" x14ac:dyDescent="0.25">
      <c r="B1587" s="194" t="s">
        <v>1409</v>
      </c>
      <c r="C1587" s="35">
        <v>811</v>
      </c>
      <c r="D1587" s="61" t="s">
        <v>269</v>
      </c>
      <c r="E1587" s="61" t="s">
        <v>14</v>
      </c>
      <c r="F1587" s="87" t="s">
        <v>1410</v>
      </c>
      <c r="G1587" s="58">
        <v>600</v>
      </c>
      <c r="H1587" s="43"/>
      <c r="I1587" s="213">
        <v>1984</v>
      </c>
      <c r="J1587" s="43">
        <f>H1587+I1587</f>
        <v>1984</v>
      </c>
      <c r="K1587" s="43"/>
      <c r="L1587" s="213">
        <v>1984</v>
      </c>
      <c r="M1587" s="43">
        <f>K1587+L1587</f>
        <v>1984</v>
      </c>
      <c r="N1587" s="43"/>
      <c r="O1587" s="213"/>
      <c r="P1587" s="43"/>
    </row>
    <row r="1588" spans="2:16" ht="24" customHeight="1" x14ac:dyDescent="0.25">
      <c r="B1588" s="190" t="s">
        <v>1411</v>
      </c>
      <c r="C1588" s="35">
        <v>811</v>
      </c>
      <c r="D1588" s="61" t="s">
        <v>269</v>
      </c>
      <c r="E1588" s="61" t="s">
        <v>14</v>
      </c>
      <c r="F1588" s="87" t="s">
        <v>1412</v>
      </c>
      <c r="G1588" s="60"/>
      <c r="H1588" s="9">
        <f t="shared" ref="H1588:P1588" si="835">H1589+H1592+H1594+H1602+H1604</f>
        <v>79140</v>
      </c>
      <c r="I1588" s="217">
        <f t="shared" si="835"/>
        <v>19484</v>
      </c>
      <c r="J1588" s="9">
        <f t="shared" si="835"/>
        <v>98624</v>
      </c>
      <c r="K1588" s="9">
        <f t="shared" si="835"/>
        <v>10477</v>
      </c>
      <c r="L1588" s="217">
        <f t="shared" si="835"/>
        <v>-72</v>
      </c>
      <c r="M1588" s="9">
        <f t="shared" si="835"/>
        <v>10405</v>
      </c>
      <c r="N1588" s="9">
        <f t="shared" si="835"/>
        <v>10350</v>
      </c>
      <c r="O1588" s="217">
        <f t="shared" si="835"/>
        <v>-75</v>
      </c>
      <c r="P1588" s="9">
        <f t="shared" si="835"/>
        <v>10275</v>
      </c>
    </row>
    <row r="1589" spans="2:16" ht="15.75" x14ac:dyDescent="0.25">
      <c r="B1589" s="194" t="s">
        <v>1413</v>
      </c>
      <c r="C1589" s="35">
        <v>811</v>
      </c>
      <c r="D1589" s="61" t="s">
        <v>269</v>
      </c>
      <c r="E1589" s="61" t="s">
        <v>14</v>
      </c>
      <c r="F1589" s="87" t="s">
        <v>1414</v>
      </c>
      <c r="G1589" s="60"/>
      <c r="H1589" s="9">
        <f t="shared" ref="H1589:P1589" si="836">H1590+H1591</f>
        <v>700</v>
      </c>
      <c r="I1589" s="217">
        <f t="shared" si="836"/>
        <v>860</v>
      </c>
      <c r="J1589" s="9">
        <f t="shared" si="836"/>
        <v>1560</v>
      </c>
      <c r="K1589" s="9">
        <f t="shared" si="836"/>
        <v>700</v>
      </c>
      <c r="L1589" s="217">
        <f t="shared" si="836"/>
        <v>0</v>
      </c>
      <c r="M1589" s="9">
        <f t="shared" si="836"/>
        <v>700</v>
      </c>
      <c r="N1589" s="9">
        <f t="shared" si="836"/>
        <v>700</v>
      </c>
      <c r="O1589" s="217">
        <f t="shared" si="836"/>
        <v>0</v>
      </c>
      <c r="P1589" s="9">
        <f t="shared" si="836"/>
        <v>700</v>
      </c>
    </row>
    <row r="1590" spans="2:16" ht="30.75" customHeight="1" x14ac:dyDescent="0.25">
      <c r="B1590" s="194" t="s">
        <v>1415</v>
      </c>
      <c r="C1590" s="35">
        <v>811</v>
      </c>
      <c r="D1590" s="61" t="s">
        <v>269</v>
      </c>
      <c r="E1590" s="61" t="s">
        <v>14</v>
      </c>
      <c r="F1590" s="87" t="s">
        <v>1416</v>
      </c>
      <c r="G1590" s="61" t="s">
        <v>210</v>
      </c>
      <c r="H1590" s="43">
        <v>700</v>
      </c>
      <c r="I1590" s="213">
        <v>860</v>
      </c>
      <c r="J1590" s="43">
        <f>H1590+I1590</f>
        <v>1560</v>
      </c>
      <c r="K1590" s="43">
        <v>700</v>
      </c>
      <c r="L1590" s="213"/>
      <c r="M1590" s="43">
        <f>K1590+L1590</f>
        <v>700</v>
      </c>
      <c r="N1590" s="43">
        <v>700</v>
      </c>
      <c r="O1590" s="213"/>
      <c r="P1590" s="43">
        <f>N1590+O1590</f>
        <v>700</v>
      </c>
    </row>
    <row r="1591" spans="2:16" ht="30" hidden="1" customHeight="1" x14ac:dyDescent="0.25">
      <c r="B1591" s="194" t="s">
        <v>1417</v>
      </c>
      <c r="C1591" s="35">
        <v>811</v>
      </c>
      <c r="D1591" s="61" t="s">
        <v>269</v>
      </c>
      <c r="E1591" s="61" t="s">
        <v>14</v>
      </c>
      <c r="F1591" s="87" t="s">
        <v>1418</v>
      </c>
      <c r="G1591" s="61" t="s">
        <v>71</v>
      </c>
      <c r="H1591" s="43"/>
      <c r="I1591" s="213"/>
      <c r="J1591" s="43"/>
      <c r="K1591" s="43"/>
      <c r="L1591" s="213"/>
      <c r="M1591" s="43"/>
      <c r="N1591" s="43"/>
      <c r="O1591" s="213"/>
      <c r="P1591" s="43"/>
    </row>
    <row r="1592" spans="2:16" ht="18.75" customHeight="1" x14ac:dyDescent="0.25">
      <c r="B1592" s="194" t="s">
        <v>1161</v>
      </c>
      <c r="C1592" s="35">
        <v>811</v>
      </c>
      <c r="D1592" s="61" t="s">
        <v>269</v>
      </c>
      <c r="E1592" s="61" t="s">
        <v>14</v>
      </c>
      <c r="F1592" s="87" t="s">
        <v>1419</v>
      </c>
      <c r="G1592" s="60"/>
      <c r="H1592" s="9">
        <f t="shared" ref="H1592:P1592" si="837">H1593</f>
        <v>1512</v>
      </c>
      <c r="I1592" s="217">
        <f t="shared" si="837"/>
        <v>0</v>
      </c>
      <c r="J1592" s="9">
        <f t="shared" si="837"/>
        <v>1512</v>
      </c>
      <c r="K1592" s="9">
        <f t="shared" si="837"/>
        <v>1738</v>
      </c>
      <c r="L1592" s="217">
        <f t="shared" si="837"/>
        <v>0</v>
      </c>
      <c r="M1592" s="9">
        <f t="shared" si="837"/>
        <v>1738</v>
      </c>
      <c r="N1592" s="9">
        <f t="shared" si="837"/>
        <v>1512</v>
      </c>
      <c r="O1592" s="217">
        <f t="shared" si="837"/>
        <v>0</v>
      </c>
      <c r="P1592" s="9">
        <f t="shared" si="837"/>
        <v>1512</v>
      </c>
    </row>
    <row r="1593" spans="2:16" ht="30" x14ac:dyDescent="0.25">
      <c r="B1593" s="194" t="s">
        <v>1420</v>
      </c>
      <c r="C1593" s="35">
        <v>811</v>
      </c>
      <c r="D1593" s="61" t="s">
        <v>269</v>
      </c>
      <c r="E1593" s="61" t="s">
        <v>14</v>
      </c>
      <c r="F1593" s="87" t="s">
        <v>1421</v>
      </c>
      <c r="G1593" s="61" t="s">
        <v>210</v>
      </c>
      <c r="H1593" s="43">
        <v>1512</v>
      </c>
      <c r="I1593" s="213"/>
      <c r="J1593" s="43">
        <f>H1593+I1593</f>
        <v>1512</v>
      </c>
      <c r="K1593" s="43">
        <v>1738</v>
      </c>
      <c r="L1593" s="213"/>
      <c r="M1593" s="43">
        <f>K1593+L1593</f>
        <v>1738</v>
      </c>
      <c r="N1593" s="43">
        <v>1512</v>
      </c>
      <c r="O1593" s="213"/>
      <c r="P1593" s="43">
        <f>N1593+O1593</f>
        <v>1512</v>
      </c>
    </row>
    <row r="1594" spans="2:16" ht="39.75" customHeight="1" x14ac:dyDescent="0.25">
      <c r="B1594" s="194" t="s">
        <v>1422</v>
      </c>
      <c r="C1594" s="35">
        <v>811</v>
      </c>
      <c r="D1594" s="61" t="s">
        <v>269</v>
      </c>
      <c r="E1594" s="61" t="s">
        <v>14</v>
      </c>
      <c r="F1594" s="87" t="s">
        <v>1423</v>
      </c>
      <c r="G1594" s="60"/>
      <c r="H1594" s="43">
        <f t="shared" ref="H1594:P1594" si="838">H1595+H1596+H1597+H1599+H1598+H1600</f>
        <v>3101</v>
      </c>
      <c r="I1594" s="213">
        <f t="shared" si="838"/>
        <v>0</v>
      </c>
      <c r="J1594" s="43">
        <f t="shared" si="838"/>
        <v>3101</v>
      </c>
      <c r="K1594" s="43">
        <f t="shared" si="838"/>
        <v>3101</v>
      </c>
      <c r="L1594" s="213">
        <f t="shared" si="838"/>
        <v>0</v>
      </c>
      <c r="M1594" s="43">
        <f t="shared" si="838"/>
        <v>3101</v>
      </c>
      <c r="N1594" s="43">
        <f t="shared" si="838"/>
        <v>3101</v>
      </c>
      <c r="O1594" s="213">
        <f t="shared" si="838"/>
        <v>0</v>
      </c>
      <c r="P1594" s="43">
        <f t="shared" si="838"/>
        <v>3101</v>
      </c>
    </row>
    <row r="1595" spans="2:16" ht="42.75" hidden="1" customHeight="1" x14ac:dyDescent="0.25">
      <c r="B1595" s="194" t="s">
        <v>1424</v>
      </c>
      <c r="C1595" s="35">
        <v>811</v>
      </c>
      <c r="D1595" s="61" t="s">
        <v>269</v>
      </c>
      <c r="E1595" s="61" t="s">
        <v>14</v>
      </c>
      <c r="F1595" s="87" t="s">
        <v>1425</v>
      </c>
      <c r="G1595" s="61" t="s">
        <v>71</v>
      </c>
      <c r="H1595" s="43"/>
      <c r="I1595" s="213"/>
      <c r="J1595" s="43"/>
      <c r="K1595" s="43"/>
      <c r="L1595" s="213"/>
      <c r="M1595" s="43"/>
      <c r="N1595" s="43"/>
      <c r="O1595" s="213"/>
      <c r="P1595" s="43"/>
    </row>
    <row r="1596" spans="2:16" ht="55.5" hidden="1" customHeight="1" x14ac:dyDescent="0.25">
      <c r="B1596" s="194" t="s">
        <v>1426</v>
      </c>
      <c r="C1596" s="35">
        <v>811</v>
      </c>
      <c r="D1596" s="61" t="s">
        <v>269</v>
      </c>
      <c r="E1596" s="61" t="s">
        <v>14</v>
      </c>
      <c r="F1596" s="87" t="s">
        <v>1427</v>
      </c>
      <c r="G1596" s="61" t="s">
        <v>71</v>
      </c>
      <c r="H1596" s="43"/>
      <c r="I1596" s="213"/>
      <c r="J1596" s="43"/>
      <c r="K1596" s="43"/>
      <c r="L1596" s="213"/>
      <c r="M1596" s="43"/>
      <c r="N1596" s="43"/>
      <c r="O1596" s="213"/>
      <c r="P1596" s="43"/>
    </row>
    <row r="1597" spans="2:16" ht="59.25" hidden="1" customHeight="1" x14ac:dyDescent="0.25">
      <c r="B1597" s="194" t="s">
        <v>1428</v>
      </c>
      <c r="C1597" s="35">
        <v>811</v>
      </c>
      <c r="D1597" s="61" t="s">
        <v>269</v>
      </c>
      <c r="E1597" s="61" t="s">
        <v>14</v>
      </c>
      <c r="F1597" s="87" t="s">
        <v>1429</v>
      </c>
      <c r="G1597" s="61" t="s">
        <v>210</v>
      </c>
      <c r="H1597" s="43"/>
      <c r="I1597" s="213"/>
      <c r="J1597" s="43"/>
      <c r="K1597" s="43"/>
      <c r="L1597" s="213"/>
      <c r="M1597" s="43"/>
      <c r="N1597" s="43"/>
      <c r="O1597" s="213"/>
      <c r="P1597" s="43"/>
    </row>
    <row r="1598" spans="2:16" ht="55.5" customHeight="1" x14ac:dyDescent="0.25">
      <c r="B1598" s="194" t="s">
        <v>2362</v>
      </c>
      <c r="C1598" s="35">
        <v>811</v>
      </c>
      <c r="D1598" s="61" t="s">
        <v>269</v>
      </c>
      <c r="E1598" s="61" t="s">
        <v>14</v>
      </c>
      <c r="F1598" s="87" t="s">
        <v>1430</v>
      </c>
      <c r="G1598" s="61" t="s">
        <v>210</v>
      </c>
      <c r="H1598" s="43">
        <v>2152</v>
      </c>
      <c r="I1598" s="213"/>
      <c r="J1598" s="43">
        <f>H1598+I1598</f>
        <v>2152</v>
      </c>
      <c r="K1598" s="43">
        <v>2152</v>
      </c>
      <c r="L1598" s="213"/>
      <c r="M1598" s="43">
        <f>K1598+L1598</f>
        <v>2152</v>
      </c>
      <c r="N1598" s="43">
        <v>2152</v>
      </c>
      <c r="O1598" s="213"/>
      <c r="P1598" s="43">
        <f>N1598+O1598</f>
        <v>2152</v>
      </c>
    </row>
    <row r="1599" spans="2:16" ht="58.5" hidden="1" customHeight="1" x14ac:dyDescent="0.25">
      <c r="B1599" s="194" t="s">
        <v>1431</v>
      </c>
      <c r="C1599" s="35">
        <v>811</v>
      </c>
      <c r="D1599" s="61" t="s">
        <v>269</v>
      </c>
      <c r="E1599" s="61" t="s">
        <v>14</v>
      </c>
      <c r="F1599" s="87" t="s">
        <v>1430</v>
      </c>
      <c r="G1599" s="61" t="s">
        <v>71</v>
      </c>
      <c r="H1599" s="43"/>
      <c r="I1599" s="213"/>
      <c r="J1599" s="43">
        <f>H1599+I1599</f>
        <v>0</v>
      </c>
      <c r="K1599" s="43"/>
      <c r="L1599" s="213"/>
      <c r="M1599" s="43">
        <f>K1599+L1599</f>
        <v>0</v>
      </c>
      <c r="N1599" s="43"/>
      <c r="O1599" s="213"/>
      <c r="P1599" s="43">
        <f>N1599+O1599</f>
        <v>0</v>
      </c>
    </row>
    <row r="1600" spans="2:16" ht="69.75" customHeight="1" x14ac:dyDescent="0.25">
      <c r="B1600" s="194" t="s">
        <v>2363</v>
      </c>
      <c r="C1600" s="35">
        <v>811</v>
      </c>
      <c r="D1600" s="61" t="s">
        <v>269</v>
      </c>
      <c r="E1600" s="61" t="s">
        <v>14</v>
      </c>
      <c r="F1600" s="87" t="s">
        <v>1432</v>
      </c>
      <c r="G1600" s="61" t="s">
        <v>210</v>
      </c>
      <c r="H1600" s="43">
        <v>949</v>
      </c>
      <c r="I1600" s="213"/>
      <c r="J1600" s="43">
        <f>H1600+I1600</f>
        <v>949</v>
      </c>
      <c r="K1600" s="43">
        <v>949</v>
      </c>
      <c r="L1600" s="213"/>
      <c r="M1600" s="43">
        <f>K1600+L1600</f>
        <v>949</v>
      </c>
      <c r="N1600" s="43">
        <v>949</v>
      </c>
      <c r="O1600" s="213"/>
      <c r="P1600" s="43">
        <f>N1600+O1600</f>
        <v>949</v>
      </c>
    </row>
    <row r="1601" spans="2:16" ht="63.75" hidden="1" customHeight="1" x14ac:dyDescent="0.25">
      <c r="B1601" s="194" t="s">
        <v>1431</v>
      </c>
      <c r="C1601" s="35">
        <v>811</v>
      </c>
      <c r="D1601" s="61" t="s">
        <v>269</v>
      </c>
      <c r="E1601" s="61" t="s">
        <v>14</v>
      </c>
      <c r="F1601" s="87" t="s">
        <v>1432</v>
      </c>
      <c r="G1601" s="61" t="s">
        <v>71</v>
      </c>
      <c r="H1601" s="43"/>
      <c r="I1601" s="213"/>
      <c r="J1601" s="43"/>
      <c r="K1601" s="43"/>
      <c r="L1601" s="213"/>
      <c r="M1601" s="43"/>
      <c r="N1601" s="43"/>
      <c r="O1601" s="213"/>
      <c r="P1601" s="43"/>
    </row>
    <row r="1602" spans="2:16" ht="54" customHeight="1" x14ac:dyDescent="0.25">
      <c r="B1602" s="194" t="s">
        <v>1433</v>
      </c>
      <c r="C1602" s="35">
        <v>811</v>
      </c>
      <c r="D1602" s="61" t="s">
        <v>269</v>
      </c>
      <c r="E1602" s="61" t="s">
        <v>14</v>
      </c>
      <c r="F1602" s="87" t="s">
        <v>1434</v>
      </c>
      <c r="G1602" s="60"/>
      <c r="H1602" s="43">
        <f t="shared" ref="H1602:P1602" si="839">H1603</f>
        <v>5142</v>
      </c>
      <c r="I1602" s="213">
        <f t="shared" si="839"/>
        <v>0</v>
      </c>
      <c r="J1602" s="43">
        <f t="shared" si="839"/>
        <v>5142</v>
      </c>
      <c r="K1602" s="43">
        <f t="shared" si="839"/>
        <v>4938</v>
      </c>
      <c r="L1602" s="213">
        <f t="shared" si="839"/>
        <v>-72</v>
      </c>
      <c r="M1602" s="43">
        <f t="shared" si="839"/>
        <v>4866</v>
      </c>
      <c r="N1602" s="43">
        <f t="shared" si="839"/>
        <v>5037</v>
      </c>
      <c r="O1602" s="213">
        <f t="shared" si="839"/>
        <v>-75</v>
      </c>
      <c r="P1602" s="43">
        <f t="shared" si="839"/>
        <v>4962</v>
      </c>
    </row>
    <row r="1603" spans="2:16" ht="54.75" customHeight="1" x14ac:dyDescent="0.25">
      <c r="B1603" s="194" t="s">
        <v>317</v>
      </c>
      <c r="C1603" s="35">
        <v>811</v>
      </c>
      <c r="D1603" s="61" t="s">
        <v>269</v>
      </c>
      <c r="E1603" s="61" t="s">
        <v>14</v>
      </c>
      <c r="F1603" s="87" t="s">
        <v>1435</v>
      </c>
      <c r="G1603" s="61" t="s">
        <v>150</v>
      </c>
      <c r="H1603" s="43">
        <v>5142</v>
      </c>
      <c r="I1603" s="213"/>
      <c r="J1603" s="43">
        <f>H1603+I1603</f>
        <v>5142</v>
      </c>
      <c r="K1603" s="43">
        <v>4938</v>
      </c>
      <c r="L1603" s="213">
        <v>-72</v>
      </c>
      <c r="M1603" s="43">
        <f>K1603+L1603</f>
        <v>4866</v>
      </c>
      <c r="N1603" s="43">
        <v>5037</v>
      </c>
      <c r="O1603" s="213">
        <v>-75</v>
      </c>
      <c r="P1603" s="43">
        <f>N1603+O1603</f>
        <v>4962</v>
      </c>
    </row>
    <row r="1604" spans="2:16" ht="45.75" customHeight="1" x14ac:dyDescent="0.25">
      <c r="B1604" s="194" t="s">
        <v>1436</v>
      </c>
      <c r="C1604" s="35">
        <v>811</v>
      </c>
      <c r="D1604" s="61" t="s">
        <v>269</v>
      </c>
      <c r="E1604" s="61" t="s">
        <v>14</v>
      </c>
      <c r="F1604" s="87" t="s">
        <v>1437</v>
      </c>
      <c r="G1604" s="60"/>
      <c r="H1604" s="43">
        <f>H1605</f>
        <v>68685</v>
      </c>
      <c r="I1604" s="213">
        <f>I1605</f>
        <v>18624</v>
      </c>
      <c r="J1604" s="43">
        <f>J1605</f>
        <v>87309</v>
      </c>
      <c r="K1604" s="43">
        <f>K1605</f>
        <v>0</v>
      </c>
      <c r="L1604" s="213">
        <f>L1605</f>
        <v>0</v>
      </c>
      <c r="M1604" s="43"/>
      <c r="N1604" s="43"/>
      <c r="O1604" s="213"/>
      <c r="P1604" s="43"/>
    </row>
    <row r="1605" spans="2:16" ht="41.25" customHeight="1" x14ac:dyDescent="0.25">
      <c r="B1605" s="194" t="s">
        <v>1438</v>
      </c>
      <c r="C1605" s="35">
        <v>811</v>
      </c>
      <c r="D1605" s="61" t="s">
        <v>269</v>
      </c>
      <c r="E1605" s="61" t="s">
        <v>14</v>
      </c>
      <c r="F1605" s="87" t="s">
        <v>1439</v>
      </c>
      <c r="G1605" s="61" t="s">
        <v>71</v>
      </c>
      <c r="H1605" s="43">
        <v>68685</v>
      </c>
      <c r="I1605" s="213">
        <v>18624</v>
      </c>
      <c r="J1605" s="43">
        <f>H1605+I1605</f>
        <v>87309</v>
      </c>
      <c r="K1605" s="43">
        <v>0</v>
      </c>
      <c r="L1605" s="213"/>
      <c r="M1605" s="43"/>
      <c r="N1605" s="43"/>
      <c r="O1605" s="213"/>
      <c r="P1605" s="43"/>
    </row>
    <row r="1606" spans="2:16" ht="80.25" customHeight="1" x14ac:dyDescent="0.25">
      <c r="B1606" s="194" t="s">
        <v>1440</v>
      </c>
      <c r="C1606" s="35">
        <v>811</v>
      </c>
      <c r="D1606" s="61" t="s">
        <v>269</v>
      </c>
      <c r="E1606" s="61" t="s">
        <v>14</v>
      </c>
      <c r="F1606" s="87" t="s">
        <v>48</v>
      </c>
      <c r="G1606" s="60"/>
      <c r="H1606" s="9">
        <f t="shared" ref="H1606:J1607" si="840">H1607</f>
        <v>2118</v>
      </c>
      <c r="I1606" s="217">
        <f t="shared" si="840"/>
        <v>0</v>
      </c>
      <c r="J1606" s="9">
        <f t="shared" si="840"/>
        <v>2118</v>
      </c>
      <c r="K1606" s="9">
        <f t="shared" ref="K1606:N1607" si="841">K1607</f>
        <v>2205</v>
      </c>
      <c r="L1606" s="217">
        <f>L1607</f>
        <v>0</v>
      </c>
      <c r="M1606" s="9">
        <f>M1607</f>
        <v>2205</v>
      </c>
      <c r="N1606" s="9">
        <f t="shared" si="841"/>
        <v>2205</v>
      </c>
      <c r="O1606" s="217">
        <f>O1607</f>
        <v>0</v>
      </c>
      <c r="P1606" s="9">
        <f>P1607</f>
        <v>2205</v>
      </c>
    </row>
    <row r="1607" spans="2:16" ht="34.5" customHeight="1" x14ac:dyDescent="0.25">
      <c r="B1607" s="194" t="s">
        <v>296</v>
      </c>
      <c r="C1607" s="35">
        <v>811</v>
      </c>
      <c r="D1607" s="61" t="s">
        <v>269</v>
      </c>
      <c r="E1607" s="61" t="s">
        <v>14</v>
      </c>
      <c r="F1607" s="87" t="s">
        <v>297</v>
      </c>
      <c r="G1607" s="60"/>
      <c r="H1607" s="9">
        <f t="shared" si="840"/>
        <v>2118</v>
      </c>
      <c r="I1607" s="217">
        <f t="shared" si="840"/>
        <v>0</v>
      </c>
      <c r="J1607" s="9">
        <f t="shared" si="840"/>
        <v>2118</v>
      </c>
      <c r="K1607" s="9">
        <f t="shared" si="841"/>
        <v>2205</v>
      </c>
      <c r="L1607" s="217">
        <f>L1608</f>
        <v>0</v>
      </c>
      <c r="M1607" s="9">
        <f>M1608</f>
        <v>2205</v>
      </c>
      <c r="N1607" s="9">
        <f t="shared" si="841"/>
        <v>2205</v>
      </c>
      <c r="O1607" s="217">
        <f>O1608</f>
        <v>0</v>
      </c>
      <c r="P1607" s="9">
        <f>P1608</f>
        <v>2205</v>
      </c>
    </row>
    <row r="1608" spans="2:16" ht="47.25" customHeight="1" x14ac:dyDescent="0.25">
      <c r="B1608" s="191" t="s">
        <v>298</v>
      </c>
      <c r="C1608" s="35">
        <v>811</v>
      </c>
      <c r="D1608" s="61" t="s">
        <v>269</v>
      </c>
      <c r="E1608" s="61" t="s">
        <v>14</v>
      </c>
      <c r="F1608" s="87" t="s">
        <v>299</v>
      </c>
      <c r="G1608" s="60"/>
      <c r="H1608" s="9">
        <f t="shared" ref="H1608:P1608" si="842">H1609+H1610</f>
        <v>2118</v>
      </c>
      <c r="I1608" s="217">
        <f t="shared" si="842"/>
        <v>0</v>
      </c>
      <c r="J1608" s="9">
        <f t="shared" si="842"/>
        <v>2118</v>
      </c>
      <c r="K1608" s="9">
        <f t="shared" si="842"/>
        <v>2205</v>
      </c>
      <c r="L1608" s="217">
        <f t="shared" si="842"/>
        <v>0</v>
      </c>
      <c r="M1608" s="9">
        <f t="shared" si="842"/>
        <v>2205</v>
      </c>
      <c r="N1608" s="9">
        <f t="shared" si="842"/>
        <v>2205</v>
      </c>
      <c r="O1608" s="217">
        <f t="shared" si="842"/>
        <v>0</v>
      </c>
      <c r="P1608" s="9">
        <f t="shared" si="842"/>
        <v>2205</v>
      </c>
    </row>
    <row r="1609" spans="2:16" ht="63.75" customHeight="1" x14ac:dyDescent="0.25">
      <c r="B1609" s="191" t="s">
        <v>2313</v>
      </c>
      <c r="C1609" s="35">
        <v>811</v>
      </c>
      <c r="D1609" s="61" t="s">
        <v>269</v>
      </c>
      <c r="E1609" s="61" t="s">
        <v>14</v>
      </c>
      <c r="F1609" s="93" t="s">
        <v>302</v>
      </c>
      <c r="G1609" s="61" t="s">
        <v>20</v>
      </c>
      <c r="H1609" s="43">
        <v>0</v>
      </c>
      <c r="I1609" s="213"/>
      <c r="J1609" s="43"/>
      <c r="K1609" s="43">
        <v>50</v>
      </c>
      <c r="L1609" s="213"/>
      <c r="M1609" s="43">
        <f>K1609+L1609</f>
        <v>50</v>
      </c>
      <c r="N1609" s="43">
        <v>50</v>
      </c>
      <c r="O1609" s="213"/>
      <c r="P1609" s="43">
        <f>N1609+O1609</f>
        <v>50</v>
      </c>
    </row>
    <row r="1610" spans="2:16" ht="66" customHeight="1" x14ac:dyDescent="0.25">
      <c r="B1610" s="194" t="s">
        <v>2314</v>
      </c>
      <c r="C1610" s="35">
        <v>811</v>
      </c>
      <c r="D1610" s="61" t="s">
        <v>269</v>
      </c>
      <c r="E1610" s="61" t="s">
        <v>14</v>
      </c>
      <c r="F1610" s="93" t="s">
        <v>302</v>
      </c>
      <c r="G1610" s="59" t="s">
        <v>150</v>
      </c>
      <c r="H1610" s="43">
        <v>2118</v>
      </c>
      <c r="I1610" s="213"/>
      <c r="J1610" s="43">
        <f>H1610+I1610</f>
        <v>2118</v>
      </c>
      <c r="K1610" s="43">
        <v>2155</v>
      </c>
      <c r="L1610" s="213"/>
      <c r="M1610" s="43">
        <f>K1610+L1610</f>
        <v>2155</v>
      </c>
      <c r="N1610" s="43">
        <v>2155</v>
      </c>
      <c r="O1610" s="213"/>
      <c r="P1610" s="43">
        <f>N1610+O1610</f>
        <v>2155</v>
      </c>
    </row>
    <row r="1611" spans="2:16" ht="28.5" hidden="1" customHeight="1" x14ac:dyDescent="0.25">
      <c r="B1611" s="194" t="s">
        <v>1442</v>
      </c>
      <c r="C1611" s="35">
        <v>811</v>
      </c>
      <c r="D1611" s="61" t="s">
        <v>269</v>
      </c>
      <c r="E1611" s="61" t="s">
        <v>14</v>
      </c>
      <c r="F1611" s="93" t="s">
        <v>51</v>
      </c>
      <c r="G1611" s="58"/>
      <c r="H1611" s="9">
        <f t="shared" ref="H1611:J1612" si="843">H1612</f>
        <v>0</v>
      </c>
      <c r="I1611" s="217">
        <f t="shared" si="843"/>
        <v>0</v>
      </c>
      <c r="J1611" s="9">
        <f t="shared" si="843"/>
        <v>0</v>
      </c>
      <c r="K1611" s="9">
        <f t="shared" ref="K1611:N1612" si="844">K1612</f>
        <v>0</v>
      </c>
      <c r="L1611" s="217">
        <f>L1612</f>
        <v>0</v>
      </c>
      <c r="M1611" s="9">
        <f>M1612</f>
        <v>0</v>
      </c>
      <c r="N1611" s="9">
        <f t="shared" si="844"/>
        <v>0</v>
      </c>
      <c r="O1611" s="217">
        <f>O1612</f>
        <v>0</v>
      </c>
      <c r="P1611" s="9">
        <f>P1612</f>
        <v>0</v>
      </c>
    </row>
    <row r="1612" spans="2:16" ht="20.25" hidden="1" customHeight="1" x14ac:dyDescent="0.25">
      <c r="B1612" s="190" t="s">
        <v>1334</v>
      </c>
      <c r="C1612" s="35">
        <v>811</v>
      </c>
      <c r="D1612" s="61" t="s">
        <v>269</v>
      </c>
      <c r="E1612" s="61" t="s">
        <v>14</v>
      </c>
      <c r="F1612" s="93" t="s">
        <v>1443</v>
      </c>
      <c r="G1612" s="58"/>
      <c r="H1612" s="9">
        <f t="shared" si="843"/>
        <v>0</v>
      </c>
      <c r="I1612" s="217">
        <f t="shared" si="843"/>
        <v>0</v>
      </c>
      <c r="J1612" s="9">
        <f t="shared" si="843"/>
        <v>0</v>
      </c>
      <c r="K1612" s="9">
        <f t="shared" si="844"/>
        <v>0</v>
      </c>
      <c r="L1612" s="217">
        <f>L1613</f>
        <v>0</v>
      </c>
      <c r="M1612" s="9">
        <f>M1613</f>
        <v>0</v>
      </c>
      <c r="N1612" s="9">
        <f t="shared" si="844"/>
        <v>0</v>
      </c>
      <c r="O1612" s="217">
        <f>O1613</f>
        <v>0</v>
      </c>
      <c r="P1612" s="9">
        <f>P1613</f>
        <v>0</v>
      </c>
    </row>
    <row r="1613" spans="2:16" ht="33.75" hidden="1" customHeight="1" x14ac:dyDescent="0.25">
      <c r="B1613" s="194" t="s">
        <v>1444</v>
      </c>
      <c r="C1613" s="35">
        <v>811</v>
      </c>
      <c r="D1613" s="61" t="s">
        <v>269</v>
      </c>
      <c r="E1613" s="61" t="s">
        <v>14</v>
      </c>
      <c r="F1613" s="93" t="s">
        <v>1445</v>
      </c>
      <c r="G1613" s="58"/>
      <c r="H1613" s="9">
        <f t="shared" ref="H1613:P1613" si="845">H1614+H1615</f>
        <v>0</v>
      </c>
      <c r="I1613" s="217">
        <f t="shared" si="845"/>
        <v>0</v>
      </c>
      <c r="J1613" s="9">
        <f t="shared" si="845"/>
        <v>0</v>
      </c>
      <c r="K1613" s="9">
        <f t="shared" si="845"/>
        <v>0</v>
      </c>
      <c r="L1613" s="217">
        <f t="shared" si="845"/>
        <v>0</v>
      </c>
      <c r="M1613" s="9">
        <f t="shared" si="845"/>
        <v>0</v>
      </c>
      <c r="N1613" s="9">
        <f t="shared" si="845"/>
        <v>0</v>
      </c>
      <c r="O1613" s="217">
        <f t="shared" si="845"/>
        <v>0</v>
      </c>
      <c r="P1613" s="9">
        <f t="shared" si="845"/>
        <v>0</v>
      </c>
    </row>
    <row r="1614" spans="2:16" ht="57" hidden="1" customHeight="1" x14ac:dyDescent="0.25">
      <c r="B1614" s="194" t="s">
        <v>317</v>
      </c>
      <c r="C1614" s="35">
        <v>811</v>
      </c>
      <c r="D1614" s="61" t="s">
        <v>269</v>
      </c>
      <c r="E1614" s="61" t="s">
        <v>14</v>
      </c>
      <c r="F1614" s="93" t="s">
        <v>1446</v>
      </c>
      <c r="G1614" s="59" t="s">
        <v>150</v>
      </c>
      <c r="H1614" s="43"/>
      <c r="I1614" s="213"/>
      <c r="J1614" s="43"/>
      <c r="K1614" s="43"/>
      <c r="L1614" s="213"/>
      <c r="M1614" s="43"/>
      <c r="N1614" s="43"/>
      <c r="O1614" s="213"/>
      <c r="P1614" s="43"/>
    </row>
    <row r="1615" spans="2:16" ht="57" hidden="1" customHeight="1" x14ac:dyDescent="0.25">
      <c r="B1615" s="194" t="s">
        <v>830</v>
      </c>
      <c r="C1615" s="35">
        <v>811</v>
      </c>
      <c r="D1615" s="61" t="s">
        <v>269</v>
      </c>
      <c r="E1615" s="61" t="s">
        <v>14</v>
      </c>
      <c r="F1615" s="93" t="s">
        <v>1447</v>
      </c>
      <c r="G1615" s="59" t="s">
        <v>150</v>
      </c>
      <c r="H1615" s="43"/>
      <c r="I1615" s="213"/>
      <c r="J1615" s="43"/>
      <c r="K1615" s="43"/>
      <c r="L1615" s="213"/>
      <c r="M1615" s="43"/>
      <c r="N1615" s="43"/>
      <c r="O1615" s="213"/>
      <c r="P1615" s="43"/>
    </row>
    <row r="1616" spans="2:16" ht="31.5" customHeight="1" x14ac:dyDescent="0.25">
      <c r="B1616" s="198" t="s">
        <v>1448</v>
      </c>
      <c r="C1616" s="33">
        <v>811</v>
      </c>
      <c r="D1616" s="34" t="s">
        <v>269</v>
      </c>
      <c r="E1616" s="34" t="s">
        <v>63</v>
      </c>
      <c r="F1616" s="33"/>
      <c r="G1616" s="35"/>
      <c r="H1616" s="8">
        <f t="shared" ref="H1616:P1616" si="846">H1617+H1625+H1647</f>
        <v>40856</v>
      </c>
      <c r="I1616" s="211">
        <f t="shared" si="846"/>
        <v>121</v>
      </c>
      <c r="J1616" s="8">
        <f t="shared" si="846"/>
        <v>40977</v>
      </c>
      <c r="K1616" s="8">
        <f t="shared" si="846"/>
        <v>42394</v>
      </c>
      <c r="L1616" s="211">
        <f t="shared" si="846"/>
        <v>-1705</v>
      </c>
      <c r="M1616" s="8">
        <f t="shared" si="846"/>
        <v>40689</v>
      </c>
      <c r="N1616" s="8">
        <f t="shared" si="846"/>
        <v>43283</v>
      </c>
      <c r="O1616" s="211">
        <f t="shared" si="846"/>
        <v>-2164</v>
      </c>
      <c r="P1616" s="8">
        <f t="shared" si="846"/>
        <v>41119</v>
      </c>
    </row>
    <row r="1617" spans="2:16" ht="42" customHeight="1" x14ac:dyDescent="0.25">
      <c r="B1617" s="191" t="s">
        <v>1348</v>
      </c>
      <c r="C1617" s="34" t="s">
        <v>1342</v>
      </c>
      <c r="D1617" s="61" t="s">
        <v>269</v>
      </c>
      <c r="E1617" s="61" t="s">
        <v>63</v>
      </c>
      <c r="F1617" s="87" t="s">
        <v>63</v>
      </c>
      <c r="G1617" s="60"/>
      <c r="H1617" s="9">
        <f t="shared" ref="H1617:P1617" si="847">H1618</f>
        <v>440</v>
      </c>
      <c r="I1617" s="217">
        <f t="shared" si="847"/>
        <v>0</v>
      </c>
      <c r="J1617" s="9">
        <f t="shared" si="847"/>
        <v>440</v>
      </c>
      <c r="K1617" s="9">
        <f t="shared" si="847"/>
        <v>120</v>
      </c>
      <c r="L1617" s="217">
        <f t="shared" si="847"/>
        <v>0</v>
      </c>
      <c r="M1617" s="9">
        <f t="shared" si="847"/>
        <v>120</v>
      </c>
      <c r="N1617" s="9">
        <f t="shared" si="847"/>
        <v>520</v>
      </c>
      <c r="O1617" s="217">
        <f t="shared" si="847"/>
        <v>0</v>
      </c>
      <c r="P1617" s="9">
        <f t="shared" si="847"/>
        <v>520</v>
      </c>
    </row>
    <row r="1618" spans="2:16" ht="15.75" x14ac:dyDescent="0.25">
      <c r="B1618" s="194" t="s">
        <v>1349</v>
      </c>
      <c r="C1618" s="34" t="s">
        <v>1342</v>
      </c>
      <c r="D1618" s="61" t="s">
        <v>269</v>
      </c>
      <c r="E1618" s="61" t="s">
        <v>63</v>
      </c>
      <c r="F1618" s="87" t="s">
        <v>1067</v>
      </c>
      <c r="G1618" s="60"/>
      <c r="H1618" s="9">
        <f t="shared" ref="H1618:P1618" si="848">H1619+H1622</f>
        <v>440</v>
      </c>
      <c r="I1618" s="217">
        <f t="shared" si="848"/>
        <v>0</v>
      </c>
      <c r="J1618" s="9">
        <f t="shared" si="848"/>
        <v>440</v>
      </c>
      <c r="K1618" s="9">
        <f t="shared" si="848"/>
        <v>120</v>
      </c>
      <c r="L1618" s="217">
        <f t="shared" si="848"/>
        <v>0</v>
      </c>
      <c r="M1618" s="9">
        <f t="shared" si="848"/>
        <v>120</v>
      </c>
      <c r="N1618" s="9">
        <f t="shared" si="848"/>
        <v>520</v>
      </c>
      <c r="O1618" s="217">
        <f t="shared" si="848"/>
        <v>0</v>
      </c>
      <c r="P1618" s="9">
        <f t="shared" si="848"/>
        <v>520</v>
      </c>
    </row>
    <row r="1619" spans="2:16" ht="54.75" hidden="1" customHeight="1" x14ac:dyDescent="0.25">
      <c r="B1619" s="190" t="s">
        <v>1449</v>
      </c>
      <c r="C1619" s="34" t="s">
        <v>1342</v>
      </c>
      <c r="D1619" s="61" t="s">
        <v>269</v>
      </c>
      <c r="E1619" s="61" t="s">
        <v>63</v>
      </c>
      <c r="F1619" s="87" t="s">
        <v>1069</v>
      </c>
      <c r="G1619" s="60"/>
      <c r="H1619" s="9">
        <f t="shared" ref="H1619:P1619" si="849">H1620+H1621</f>
        <v>0</v>
      </c>
      <c r="I1619" s="217">
        <f t="shared" si="849"/>
        <v>0</v>
      </c>
      <c r="J1619" s="9">
        <f t="shared" si="849"/>
        <v>0</v>
      </c>
      <c r="K1619" s="9">
        <f t="shared" si="849"/>
        <v>0</v>
      </c>
      <c r="L1619" s="217">
        <f t="shared" si="849"/>
        <v>0</v>
      </c>
      <c r="M1619" s="9">
        <f t="shared" si="849"/>
        <v>0</v>
      </c>
      <c r="N1619" s="9">
        <f t="shared" si="849"/>
        <v>0</v>
      </c>
      <c r="O1619" s="217">
        <f t="shared" si="849"/>
        <v>0</v>
      </c>
      <c r="P1619" s="9">
        <f t="shared" si="849"/>
        <v>0</v>
      </c>
    </row>
    <row r="1620" spans="2:16" ht="30" hidden="1" x14ac:dyDescent="0.25">
      <c r="B1620" s="191" t="s">
        <v>1171</v>
      </c>
      <c r="C1620" s="34" t="s">
        <v>1342</v>
      </c>
      <c r="D1620" s="61" t="s">
        <v>269</v>
      </c>
      <c r="E1620" s="61" t="s">
        <v>63</v>
      </c>
      <c r="F1620" s="87" t="s">
        <v>1350</v>
      </c>
      <c r="G1620" s="61" t="s">
        <v>20</v>
      </c>
      <c r="H1620" s="43"/>
      <c r="I1620" s="213"/>
      <c r="J1620" s="43"/>
      <c r="K1620" s="43"/>
      <c r="L1620" s="213"/>
      <c r="M1620" s="43"/>
      <c r="N1620" s="43"/>
      <c r="O1620" s="213"/>
      <c r="P1620" s="43"/>
    </row>
    <row r="1621" spans="2:16" ht="45" hidden="1" x14ac:dyDescent="0.25">
      <c r="B1621" s="194" t="s">
        <v>325</v>
      </c>
      <c r="C1621" s="34" t="s">
        <v>1342</v>
      </c>
      <c r="D1621" s="61" t="s">
        <v>269</v>
      </c>
      <c r="E1621" s="61" t="s">
        <v>63</v>
      </c>
      <c r="F1621" s="87" t="s">
        <v>1350</v>
      </c>
      <c r="G1621" s="61" t="s">
        <v>150</v>
      </c>
      <c r="H1621" s="43"/>
      <c r="I1621" s="213"/>
      <c r="J1621" s="43"/>
      <c r="K1621" s="43"/>
      <c r="L1621" s="213"/>
      <c r="M1621" s="43"/>
      <c r="N1621" s="43"/>
      <c r="O1621" s="213"/>
      <c r="P1621" s="43"/>
    </row>
    <row r="1622" spans="2:16" ht="53.25" customHeight="1" x14ac:dyDescent="0.25">
      <c r="B1622" s="190" t="s">
        <v>1449</v>
      </c>
      <c r="C1622" s="34" t="s">
        <v>1342</v>
      </c>
      <c r="D1622" s="61" t="s">
        <v>269</v>
      </c>
      <c r="E1622" s="61" t="s">
        <v>63</v>
      </c>
      <c r="F1622" s="87" t="s">
        <v>1355</v>
      </c>
      <c r="G1622" s="60"/>
      <c r="H1622" s="43">
        <f t="shared" ref="H1622:P1622" si="850">H1623+H1624</f>
        <v>440</v>
      </c>
      <c r="I1622" s="213">
        <f t="shared" si="850"/>
        <v>0</v>
      </c>
      <c r="J1622" s="43">
        <f t="shared" si="850"/>
        <v>440</v>
      </c>
      <c r="K1622" s="43">
        <f t="shared" si="850"/>
        <v>120</v>
      </c>
      <c r="L1622" s="213">
        <f t="shared" si="850"/>
        <v>0</v>
      </c>
      <c r="M1622" s="43">
        <f t="shared" si="850"/>
        <v>120</v>
      </c>
      <c r="N1622" s="43">
        <f t="shared" si="850"/>
        <v>520</v>
      </c>
      <c r="O1622" s="213">
        <f t="shared" si="850"/>
        <v>0</v>
      </c>
      <c r="P1622" s="43">
        <f t="shared" si="850"/>
        <v>520</v>
      </c>
    </row>
    <row r="1623" spans="2:16" ht="42" customHeight="1" x14ac:dyDescent="0.25">
      <c r="B1623" s="191" t="s">
        <v>1171</v>
      </c>
      <c r="C1623" s="34" t="s">
        <v>1342</v>
      </c>
      <c r="D1623" s="61" t="s">
        <v>269</v>
      </c>
      <c r="E1623" s="61" t="s">
        <v>63</v>
      </c>
      <c r="F1623" s="87" t="s">
        <v>1356</v>
      </c>
      <c r="G1623" s="61" t="s">
        <v>20</v>
      </c>
      <c r="H1623" s="43">
        <v>440</v>
      </c>
      <c r="I1623" s="213"/>
      <c r="J1623" s="43">
        <f>H1623+I1623</f>
        <v>440</v>
      </c>
      <c r="K1623" s="43">
        <v>120</v>
      </c>
      <c r="L1623" s="213"/>
      <c r="M1623" s="43">
        <f>K1623+L1623</f>
        <v>120</v>
      </c>
      <c r="N1623" s="43">
        <v>520</v>
      </c>
      <c r="O1623" s="213"/>
      <c r="P1623" s="43">
        <f>N1623+O1623</f>
        <v>520</v>
      </c>
    </row>
    <row r="1624" spans="2:16" ht="45" hidden="1" x14ac:dyDescent="0.25">
      <c r="B1624" s="194" t="s">
        <v>325</v>
      </c>
      <c r="C1624" s="34" t="s">
        <v>1342</v>
      </c>
      <c r="D1624" s="61" t="s">
        <v>269</v>
      </c>
      <c r="E1624" s="61" t="s">
        <v>63</v>
      </c>
      <c r="F1624" s="87" t="s">
        <v>1356</v>
      </c>
      <c r="G1624" s="61" t="s">
        <v>150</v>
      </c>
      <c r="H1624" s="43"/>
      <c r="I1624" s="213"/>
      <c r="J1624" s="43"/>
      <c r="K1624" s="43"/>
      <c r="L1624" s="213"/>
      <c r="M1624" s="43"/>
      <c r="N1624" s="43"/>
      <c r="O1624" s="213"/>
      <c r="P1624" s="43"/>
    </row>
    <row r="1625" spans="2:16" s="12" customFormat="1" ht="41.25" customHeight="1" x14ac:dyDescent="0.25">
      <c r="B1625" s="190" t="s">
        <v>1357</v>
      </c>
      <c r="C1625" s="34" t="s">
        <v>1342</v>
      </c>
      <c r="D1625" s="61" t="s">
        <v>269</v>
      </c>
      <c r="E1625" s="61" t="s">
        <v>63</v>
      </c>
      <c r="F1625" s="87" t="s">
        <v>15</v>
      </c>
      <c r="G1625" s="60"/>
      <c r="H1625" s="9">
        <f t="shared" ref="H1625:P1625" si="851">H1626+H1637</f>
        <v>40416</v>
      </c>
      <c r="I1625" s="217">
        <f t="shared" si="851"/>
        <v>121</v>
      </c>
      <c r="J1625" s="9">
        <f t="shared" si="851"/>
        <v>40537</v>
      </c>
      <c r="K1625" s="9">
        <f t="shared" si="851"/>
        <v>42274</v>
      </c>
      <c r="L1625" s="217">
        <f t="shared" si="851"/>
        <v>-1705</v>
      </c>
      <c r="M1625" s="9">
        <f t="shared" si="851"/>
        <v>40569</v>
      </c>
      <c r="N1625" s="9">
        <f t="shared" si="851"/>
        <v>42763</v>
      </c>
      <c r="O1625" s="217">
        <f t="shared" si="851"/>
        <v>-2164</v>
      </c>
      <c r="P1625" s="9">
        <f t="shared" si="851"/>
        <v>40599</v>
      </c>
    </row>
    <row r="1626" spans="2:16" s="12" customFormat="1" ht="28.5" hidden="1" customHeight="1" x14ac:dyDescent="0.25">
      <c r="B1626" s="190" t="s">
        <v>1450</v>
      </c>
      <c r="C1626" s="34" t="s">
        <v>1342</v>
      </c>
      <c r="D1626" s="61" t="s">
        <v>269</v>
      </c>
      <c r="E1626" s="61" t="s">
        <v>63</v>
      </c>
      <c r="F1626" s="87" t="s">
        <v>815</v>
      </c>
      <c r="G1626" s="60"/>
      <c r="H1626" s="9">
        <f t="shared" ref="H1626:P1626" si="852">H1627+H1629+H1631+H1633</f>
        <v>0</v>
      </c>
      <c r="I1626" s="217">
        <f t="shared" si="852"/>
        <v>0</v>
      </c>
      <c r="J1626" s="9">
        <f t="shared" si="852"/>
        <v>0</v>
      </c>
      <c r="K1626" s="9">
        <f t="shared" si="852"/>
        <v>0</v>
      </c>
      <c r="L1626" s="217">
        <f t="shared" si="852"/>
        <v>0</v>
      </c>
      <c r="M1626" s="9">
        <f t="shared" si="852"/>
        <v>0</v>
      </c>
      <c r="N1626" s="9">
        <f t="shared" si="852"/>
        <v>0</v>
      </c>
      <c r="O1626" s="217">
        <f t="shared" si="852"/>
        <v>0</v>
      </c>
      <c r="P1626" s="9">
        <f t="shared" si="852"/>
        <v>0</v>
      </c>
    </row>
    <row r="1627" spans="2:16" s="12" customFormat="1" ht="30" hidden="1" x14ac:dyDescent="0.25">
      <c r="B1627" s="190" t="s">
        <v>183</v>
      </c>
      <c r="C1627" s="34" t="s">
        <v>1342</v>
      </c>
      <c r="D1627" s="61" t="s">
        <v>269</v>
      </c>
      <c r="E1627" s="61" t="s">
        <v>63</v>
      </c>
      <c r="F1627" s="87" t="s">
        <v>1451</v>
      </c>
      <c r="G1627" s="60"/>
      <c r="H1627" s="9">
        <f t="shared" ref="H1627:P1627" si="853">H1628</f>
        <v>0</v>
      </c>
      <c r="I1627" s="217">
        <f t="shared" si="853"/>
        <v>0</v>
      </c>
      <c r="J1627" s="9">
        <f t="shared" si="853"/>
        <v>0</v>
      </c>
      <c r="K1627" s="9">
        <f t="shared" si="853"/>
        <v>0</v>
      </c>
      <c r="L1627" s="217">
        <f t="shared" si="853"/>
        <v>0</v>
      </c>
      <c r="M1627" s="9">
        <f t="shared" si="853"/>
        <v>0</v>
      </c>
      <c r="N1627" s="9">
        <f t="shared" si="853"/>
        <v>0</v>
      </c>
      <c r="O1627" s="217">
        <f t="shared" si="853"/>
        <v>0</v>
      </c>
      <c r="P1627" s="9">
        <f t="shared" si="853"/>
        <v>0</v>
      </c>
    </row>
    <row r="1628" spans="2:16" s="12" customFormat="1" ht="68.25" hidden="1" customHeight="1" x14ac:dyDescent="0.25">
      <c r="B1628" s="190" t="s">
        <v>185</v>
      </c>
      <c r="C1628" s="34" t="s">
        <v>1342</v>
      </c>
      <c r="D1628" s="61" t="s">
        <v>269</v>
      </c>
      <c r="E1628" s="61" t="s">
        <v>63</v>
      </c>
      <c r="F1628" s="87" t="s">
        <v>1452</v>
      </c>
      <c r="G1628" s="61" t="s">
        <v>150</v>
      </c>
      <c r="H1628" s="43"/>
      <c r="I1628" s="213"/>
      <c r="J1628" s="43"/>
      <c r="K1628" s="43"/>
      <c r="L1628" s="213"/>
      <c r="M1628" s="43"/>
      <c r="N1628" s="43"/>
      <c r="O1628" s="213"/>
      <c r="P1628" s="43"/>
    </row>
    <row r="1629" spans="2:16" s="12" customFormat="1" ht="53.25" hidden="1" customHeight="1" x14ac:dyDescent="0.25">
      <c r="B1629" s="190" t="s">
        <v>1453</v>
      </c>
      <c r="C1629" s="34" t="s">
        <v>1342</v>
      </c>
      <c r="D1629" s="61" t="s">
        <v>269</v>
      </c>
      <c r="E1629" s="61" t="s">
        <v>63</v>
      </c>
      <c r="F1629" s="87" t="s">
        <v>1454</v>
      </c>
      <c r="G1629" s="60"/>
      <c r="H1629" s="9">
        <f t="shared" ref="H1629:P1629" si="854">H1630</f>
        <v>0</v>
      </c>
      <c r="I1629" s="217">
        <f t="shared" si="854"/>
        <v>0</v>
      </c>
      <c r="J1629" s="9">
        <f t="shared" si="854"/>
        <v>0</v>
      </c>
      <c r="K1629" s="9">
        <f t="shared" si="854"/>
        <v>0</v>
      </c>
      <c r="L1629" s="217">
        <f t="shared" si="854"/>
        <v>0</v>
      </c>
      <c r="M1629" s="9">
        <f t="shared" si="854"/>
        <v>0</v>
      </c>
      <c r="N1629" s="9">
        <f t="shared" si="854"/>
        <v>0</v>
      </c>
      <c r="O1629" s="217">
        <f t="shared" si="854"/>
        <v>0</v>
      </c>
      <c r="P1629" s="9">
        <f t="shared" si="854"/>
        <v>0</v>
      </c>
    </row>
    <row r="1630" spans="2:16" s="12" customFormat="1" ht="41.25" hidden="1" customHeight="1" x14ac:dyDescent="0.25">
      <c r="B1630" s="190" t="s">
        <v>325</v>
      </c>
      <c r="C1630" s="34" t="s">
        <v>1342</v>
      </c>
      <c r="D1630" s="61" t="s">
        <v>269</v>
      </c>
      <c r="E1630" s="61" t="s">
        <v>63</v>
      </c>
      <c r="F1630" s="87" t="s">
        <v>1455</v>
      </c>
      <c r="G1630" s="61" t="s">
        <v>150</v>
      </c>
      <c r="H1630" s="43"/>
      <c r="I1630" s="213"/>
      <c r="J1630" s="43"/>
      <c r="K1630" s="43"/>
      <c r="L1630" s="213"/>
      <c r="M1630" s="43"/>
      <c r="N1630" s="43"/>
      <c r="O1630" s="213"/>
      <c r="P1630" s="43"/>
    </row>
    <row r="1631" spans="2:16" s="12" customFormat="1" ht="28.5" hidden="1" customHeight="1" x14ac:dyDescent="0.25">
      <c r="B1631" s="190" t="s">
        <v>1456</v>
      </c>
      <c r="C1631" s="34" t="s">
        <v>1342</v>
      </c>
      <c r="D1631" s="61" t="s">
        <v>269</v>
      </c>
      <c r="E1631" s="61" t="s">
        <v>63</v>
      </c>
      <c r="F1631" s="87" t="s">
        <v>1457</v>
      </c>
      <c r="G1631" s="60"/>
      <c r="H1631" s="9">
        <f t="shared" ref="H1631:P1631" si="855">H1632</f>
        <v>0</v>
      </c>
      <c r="I1631" s="217">
        <f t="shared" si="855"/>
        <v>0</v>
      </c>
      <c r="J1631" s="9">
        <f t="shared" si="855"/>
        <v>0</v>
      </c>
      <c r="K1631" s="9">
        <f t="shared" si="855"/>
        <v>0</v>
      </c>
      <c r="L1631" s="217">
        <f t="shared" si="855"/>
        <v>0</v>
      </c>
      <c r="M1631" s="9">
        <f t="shared" si="855"/>
        <v>0</v>
      </c>
      <c r="N1631" s="9">
        <f t="shared" si="855"/>
        <v>0</v>
      </c>
      <c r="O1631" s="217">
        <f t="shared" si="855"/>
        <v>0</v>
      </c>
      <c r="P1631" s="9">
        <f t="shared" si="855"/>
        <v>0</v>
      </c>
    </row>
    <row r="1632" spans="2:16" s="12" customFormat="1" ht="54" hidden="1" customHeight="1" x14ac:dyDescent="0.25">
      <c r="B1632" s="191" t="s">
        <v>1458</v>
      </c>
      <c r="C1632" s="34" t="s">
        <v>1342</v>
      </c>
      <c r="D1632" s="61" t="s">
        <v>269</v>
      </c>
      <c r="E1632" s="61" t="s">
        <v>63</v>
      </c>
      <c r="F1632" s="87" t="s">
        <v>1459</v>
      </c>
      <c r="G1632" s="61" t="s">
        <v>150</v>
      </c>
      <c r="H1632" s="43"/>
      <c r="I1632" s="213"/>
      <c r="J1632" s="43"/>
      <c r="K1632" s="43"/>
      <c r="L1632" s="213"/>
      <c r="M1632" s="43"/>
      <c r="N1632" s="43"/>
      <c r="O1632" s="213"/>
      <c r="P1632" s="43"/>
    </row>
    <row r="1633" spans="2:16" s="12" customFormat="1" ht="27.75" hidden="1" customHeight="1" x14ac:dyDescent="0.25">
      <c r="B1633" s="191" t="s">
        <v>808</v>
      </c>
      <c r="C1633" s="34" t="s">
        <v>1342</v>
      </c>
      <c r="D1633" s="61" t="s">
        <v>269</v>
      </c>
      <c r="E1633" s="61" t="s">
        <v>63</v>
      </c>
      <c r="F1633" s="87" t="s">
        <v>816</v>
      </c>
      <c r="G1633" s="60"/>
      <c r="H1633" s="9">
        <f t="shared" ref="H1633:P1633" si="856">H1634+H1635</f>
        <v>0</v>
      </c>
      <c r="I1633" s="217">
        <f t="shared" si="856"/>
        <v>0</v>
      </c>
      <c r="J1633" s="9">
        <f t="shared" si="856"/>
        <v>0</v>
      </c>
      <c r="K1633" s="9">
        <f t="shared" si="856"/>
        <v>0</v>
      </c>
      <c r="L1633" s="217">
        <f t="shared" si="856"/>
        <v>0</v>
      </c>
      <c r="M1633" s="9">
        <f t="shared" si="856"/>
        <v>0</v>
      </c>
      <c r="N1633" s="9">
        <f t="shared" si="856"/>
        <v>0</v>
      </c>
      <c r="O1633" s="217">
        <f t="shared" si="856"/>
        <v>0</v>
      </c>
      <c r="P1633" s="9">
        <f t="shared" si="856"/>
        <v>0</v>
      </c>
    </row>
    <row r="1634" spans="2:16" s="12" customFormat="1" ht="52.5" hidden="1" customHeight="1" x14ac:dyDescent="0.25">
      <c r="B1634" s="191" t="s">
        <v>1460</v>
      </c>
      <c r="C1634" s="34" t="s">
        <v>1342</v>
      </c>
      <c r="D1634" s="61" t="s">
        <v>269</v>
      </c>
      <c r="E1634" s="61" t="s">
        <v>63</v>
      </c>
      <c r="F1634" s="87" t="s">
        <v>820</v>
      </c>
      <c r="G1634" s="61" t="s">
        <v>71</v>
      </c>
      <c r="H1634" s="43"/>
      <c r="I1634" s="213"/>
      <c r="J1634" s="43"/>
      <c r="K1634" s="43"/>
      <c r="L1634" s="213"/>
      <c r="M1634" s="43"/>
      <c r="N1634" s="43"/>
      <c r="O1634" s="213"/>
      <c r="P1634" s="43"/>
    </row>
    <row r="1635" spans="2:16" s="12" customFormat="1" ht="30" hidden="1" x14ac:dyDescent="0.25">
      <c r="B1635" s="191" t="s">
        <v>2303</v>
      </c>
      <c r="C1635" s="34" t="s">
        <v>1342</v>
      </c>
      <c r="D1635" s="61" t="s">
        <v>269</v>
      </c>
      <c r="E1635" s="61" t="s">
        <v>63</v>
      </c>
      <c r="F1635" s="87" t="s">
        <v>821</v>
      </c>
      <c r="G1635" s="61" t="s">
        <v>71</v>
      </c>
      <c r="H1635" s="43"/>
      <c r="I1635" s="213"/>
      <c r="J1635" s="43"/>
      <c r="K1635" s="43"/>
      <c r="L1635" s="213"/>
      <c r="M1635" s="43"/>
      <c r="N1635" s="43"/>
      <c r="O1635" s="213"/>
      <c r="P1635" s="43"/>
    </row>
    <row r="1636" spans="2:16" s="12" customFormat="1" ht="75" hidden="1" x14ac:dyDescent="0.25">
      <c r="B1636" s="191" t="s">
        <v>2302</v>
      </c>
      <c r="C1636" s="34" t="s">
        <v>1342</v>
      </c>
      <c r="D1636" s="61" t="s">
        <v>269</v>
      </c>
      <c r="E1636" s="61" t="s">
        <v>63</v>
      </c>
      <c r="F1636" s="87" t="s">
        <v>849</v>
      </c>
      <c r="G1636" s="61" t="s">
        <v>71</v>
      </c>
      <c r="H1636" s="43"/>
      <c r="I1636" s="213"/>
      <c r="J1636" s="43"/>
      <c r="K1636" s="43"/>
      <c r="L1636" s="213"/>
      <c r="M1636" s="43"/>
      <c r="N1636" s="43"/>
      <c r="O1636" s="213"/>
      <c r="P1636" s="43"/>
    </row>
    <row r="1637" spans="2:16" s="12" customFormat="1" ht="27" customHeight="1" x14ac:dyDescent="0.25">
      <c r="B1637" s="190" t="s">
        <v>1411</v>
      </c>
      <c r="C1637" s="34" t="s">
        <v>1342</v>
      </c>
      <c r="D1637" s="61" t="s">
        <v>269</v>
      </c>
      <c r="E1637" s="61" t="s">
        <v>63</v>
      </c>
      <c r="F1637" s="87" t="s">
        <v>1412</v>
      </c>
      <c r="G1637" s="58"/>
      <c r="H1637" s="9">
        <f t="shared" ref="H1637:P1637" si="857">H1638+H1645</f>
        <v>40416</v>
      </c>
      <c r="I1637" s="217">
        <f t="shared" si="857"/>
        <v>121</v>
      </c>
      <c r="J1637" s="9">
        <f t="shared" si="857"/>
        <v>40537</v>
      </c>
      <c r="K1637" s="9">
        <f t="shared" si="857"/>
        <v>42274</v>
      </c>
      <c r="L1637" s="217">
        <f t="shared" si="857"/>
        <v>-1705</v>
      </c>
      <c r="M1637" s="9">
        <f t="shared" si="857"/>
        <v>40569</v>
      </c>
      <c r="N1637" s="9">
        <f t="shared" si="857"/>
        <v>42763</v>
      </c>
      <c r="O1637" s="217">
        <f t="shared" si="857"/>
        <v>-2164</v>
      </c>
      <c r="P1637" s="9">
        <f t="shared" si="857"/>
        <v>40599</v>
      </c>
    </row>
    <row r="1638" spans="2:16" s="12" customFormat="1" ht="39.75" customHeight="1" x14ac:dyDescent="0.25">
      <c r="B1638" s="194" t="s">
        <v>279</v>
      </c>
      <c r="C1638" s="34" t="s">
        <v>1342</v>
      </c>
      <c r="D1638" s="61" t="s">
        <v>269</v>
      </c>
      <c r="E1638" s="61" t="s">
        <v>63</v>
      </c>
      <c r="F1638" s="87" t="s">
        <v>1461</v>
      </c>
      <c r="G1638" s="58"/>
      <c r="H1638" s="9">
        <f t="shared" ref="H1638:P1638" si="858">H1639+H1640+H1641+H1642+H1643+H1644</f>
        <v>39960</v>
      </c>
      <c r="I1638" s="217">
        <f t="shared" si="858"/>
        <v>121</v>
      </c>
      <c r="J1638" s="9">
        <f t="shared" si="858"/>
        <v>40081</v>
      </c>
      <c r="K1638" s="9">
        <f t="shared" si="858"/>
        <v>41818</v>
      </c>
      <c r="L1638" s="217">
        <f t="shared" si="858"/>
        <v>-1705</v>
      </c>
      <c r="M1638" s="9">
        <f t="shared" si="858"/>
        <v>40113</v>
      </c>
      <c r="N1638" s="9">
        <f t="shared" si="858"/>
        <v>42307</v>
      </c>
      <c r="O1638" s="217">
        <f t="shared" si="858"/>
        <v>-2164</v>
      </c>
      <c r="P1638" s="9">
        <f t="shared" si="858"/>
        <v>40143</v>
      </c>
    </row>
    <row r="1639" spans="2:16" s="12" customFormat="1" ht="93.75" customHeight="1" x14ac:dyDescent="0.25">
      <c r="B1639" s="191" t="s">
        <v>1361</v>
      </c>
      <c r="C1639" s="34" t="s">
        <v>1342</v>
      </c>
      <c r="D1639" s="61" t="s">
        <v>269</v>
      </c>
      <c r="E1639" s="61" t="s">
        <v>63</v>
      </c>
      <c r="F1639" s="87" t="s">
        <v>1462</v>
      </c>
      <c r="G1639" s="61" t="s">
        <v>18</v>
      </c>
      <c r="H1639" s="43">
        <v>19560</v>
      </c>
      <c r="I1639" s="213"/>
      <c r="J1639" s="43">
        <f t="shared" ref="J1639:J1646" si="859">H1639+I1639</f>
        <v>19560</v>
      </c>
      <c r="K1639" s="43">
        <v>20783</v>
      </c>
      <c r="L1639" s="213">
        <v>-1223</v>
      </c>
      <c r="M1639" s="43">
        <f t="shared" ref="M1639:M1644" si="860">K1639+L1639</f>
        <v>19560</v>
      </c>
      <c r="N1639" s="43">
        <v>21241</v>
      </c>
      <c r="O1639" s="213">
        <v>-1681</v>
      </c>
      <c r="P1639" s="43">
        <f t="shared" ref="P1639:P1644" si="861">N1639+O1639</f>
        <v>19560</v>
      </c>
    </row>
    <row r="1640" spans="2:16" s="12" customFormat="1" ht="53.25" customHeight="1" x14ac:dyDescent="0.25">
      <c r="B1640" s="190" t="s">
        <v>109</v>
      </c>
      <c r="C1640" s="34" t="s">
        <v>1342</v>
      </c>
      <c r="D1640" s="61" t="s">
        <v>269</v>
      </c>
      <c r="E1640" s="61" t="s">
        <v>63</v>
      </c>
      <c r="F1640" s="87" t="s">
        <v>1462</v>
      </c>
      <c r="G1640" s="59" t="s">
        <v>20</v>
      </c>
      <c r="H1640" s="43">
        <v>3439</v>
      </c>
      <c r="I1640" s="213">
        <v>121</v>
      </c>
      <c r="J1640" s="43">
        <f t="shared" si="859"/>
        <v>3560</v>
      </c>
      <c r="K1640" s="43">
        <v>3585</v>
      </c>
      <c r="L1640" s="213"/>
      <c r="M1640" s="43">
        <f t="shared" si="860"/>
        <v>3585</v>
      </c>
      <c r="N1640" s="43">
        <v>3585</v>
      </c>
      <c r="O1640" s="213"/>
      <c r="P1640" s="43">
        <f t="shared" si="861"/>
        <v>3585</v>
      </c>
    </row>
    <row r="1641" spans="2:16" ht="42" customHeight="1" x14ac:dyDescent="0.25">
      <c r="B1641" s="190" t="s">
        <v>110</v>
      </c>
      <c r="C1641" s="34" t="s">
        <v>1342</v>
      </c>
      <c r="D1641" s="61" t="s">
        <v>269</v>
      </c>
      <c r="E1641" s="61" t="s">
        <v>63</v>
      </c>
      <c r="F1641" s="87" t="s">
        <v>1462</v>
      </c>
      <c r="G1641" s="59" t="s">
        <v>22</v>
      </c>
      <c r="H1641" s="43">
        <v>353</v>
      </c>
      <c r="I1641" s="213"/>
      <c r="J1641" s="43">
        <f t="shared" si="859"/>
        <v>353</v>
      </c>
      <c r="K1641" s="43">
        <v>353</v>
      </c>
      <c r="L1641" s="213"/>
      <c r="M1641" s="43">
        <f t="shared" si="860"/>
        <v>353</v>
      </c>
      <c r="N1641" s="43">
        <v>353</v>
      </c>
      <c r="O1641" s="213"/>
      <c r="P1641" s="43">
        <f t="shared" si="861"/>
        <v>353</v>
      </c>
    </row>
    <row r="1642" spans="2:16" ht="93.75" customHeight="1" x14ac:dyDescent="0.25">
      <c r="B1642" s="190" t="s">
        <v>37</v>
      </c>
      <c r="C1642" s="34" t="s">
        <v>1342</v>
      </c>
      <c r="D1642" s="61" t="s">
        <v>269</v>
      </c>
      <c r="E1642" s="61" t="s">
        <v>63</v>
      </c>
      <c r="F1642" s="87" t="s">
        <v>1463</v>
      </c>
      <c r="G1642" s="58">
        <v>100</v>
      </c>
      <c r="H1642" s="43">
        <v>15816</v>
      </c>
      <c r="I1642" s="213"/>
      <c r="J1642" s="43">
        <f t="shared" si="859"/>
        <v>15816</v>
      </c>
      <c r="K1642" s="43">
        <v>16305</v>
      </c>
      <c r="L1642" s="213">
        <v>-482</v>
      </c>
      <c r="M1642" s="43">
        <f t="shared" si="860"/>
        <v>15823</v>
      </c>
      <c r="N1642" s="43">
        <v>16336</v>
      </c>
      <c r="O1642" s="213">
        <v>-483</v>
      </c>
      <c r="P1642" s="43">
        <f t="shared" si="861"/>
        <v>15853</v>
      </c>
    </row>
    <row r="1643" spans="2:16" ht="53.25" customHeight="1" x14ac:dyDescent="0.25">
      <c r="B1643" s="190" t="s">
        <v>39</v>
      </c>
      <c r="C1643" s="34" t="s">
        <v>1342</v>
      </c>
      <c r="D1643" s="61" t="s">
        <v>269</v>
      </c>
      <c r="E1643" s="61" t="s">
        <v>63</v>
      </c>
      <c r="F1643" s="87" t="s">
        <v>1463</v>
      </c>
      <c r="G1643" s="58">
        <v>200</v>
      </c>
      <c r="H1643" s="43">
        <v>556</v>
      </c>
      <c r="I1643" s="213"/>
      <c r="J1643" s="43">
        <f t="shared" si="859"/>
        <v>556</v>
      </c>
      <c r="K1643" s="43">
        <v>556</v>
      </c>
      <c r="L1643" s="213"/>
      <c r="M1643" s="43">
        <f t="shared" si="860"/>
        <v>556</v>
      </c>
      <c r="N1643" s="43">
        <v>556</v>
      </c>
      <c r="O1643" s="213"/>
      <c r="P1643" s="43">
        <f t="shared" si="861"/>
        <v>556</v>
      </c>
    </row>
    <row r="1644" spans="2:16" ht="42" customHeight="1" x14ac:dyDescent="0.25">
      <c r="B1644" s="190" t="s">
        <v>40</v>
      </c>
      <c r="C1644" s="34" t="s">
        <v>1342</v>
      </c>
      <c r="D1644" s="61" t="s">
        <v>269</v>
      </c>
      <c r="E1644" s="61" t="s">
        <v>63</v>
      </c>
      <c r="F1644" s="87" t="s">
        <v>1463</v>
      </c>
      <c r="G1644" s="58">
        <v>800</v>
      </c>
      <c r="H1644" s="43">
        <v>236</v>
      </c>
      <c r="I1644" s="213"/>
      <c r="J1644" s="43">
        <f t="shared" si="859"/>
        <v>236</v>
      </c>
      <c r="K1644" s="43">
        <v>236</v>
      </c>
      <c r="L1644" s="213"/>
      <c r="M1644" s="43">
        <f t="shared" si="860"/>
        <v>236</v>
      </c>
      <c r="N1644" s="43">
        <v>236</v>
      </c>
      <c r="O1644" s="213"/>
      <c r="P1644" s="43">
        <f t="shared" si="861"/>
        <v>236</v>
      </c>
    </row>
    <row r="1645" spans="2:16" ht="20.25" customHeight="1" x14ac:dyDescent="0.25">
      <c r="B1645" s="190" t="s">
        <v>1161</v>
      </c>
      <c r="C1645" s="34" t="s">
        <v>1342</v>
      </c>
      <c r="D1645" s="61" t="s">
        <v>269</v>
      </c>
      <c r="E1645" s="61" t="s">
        <v>63</v>
      </c>
      <c r="F1645" s="87" t="s">
        <v>1419</v>
      </c>
      <c r="G1645" s="58"/>
      <c r="H1645" s="43">
        <f t="shared" ref="H1645:P1645" si="862">H1646</f>
        <v>456</v>
      </c>
      <c r="I1645" s="213">
        <f t="shared" si="862"/>
        <v>0</v>
      </c>
      <c r="J1645" s="43">
        <f t="shared" si="862"/>
        <v>456</v>
      </c>
      <c r="K1645" s="43">
        <f t="shared" si="862"/>
        <v>456</v>
      </c>
      <c r="L1645" s="213">
        <f t="shared" si="862"/>
        <v>0</v>
      </c>
      <c r="M1645" s="43">
        <f t="shared" si="862"/>
        <v>456</v>
      </c>
      <c r="N1645" s="43">
        <f t="shared" si="862"/>
        <v>456</v>
      </c>
      <c r="O1645" s="213">
        <f t="shared" si="862"/>
        <v>0</v>
      </c>
      <c r="P1645" s="43">
        <f t="shared" si="862"/>
        <v>456</v>
      </c>
    </row>
    <row r="1646" spans="2:16" ht="42" customHeight="1" x14ac:dyDescent="0.25">
      <c r="B1646" s="190" t="s">
        <v>1420</v>
      </c>
      <c r="C1646" s="34" t="s">
        <v>1342</v>
      </c>
      <c r="D1646" s="61" t="s">
        <v>269</v>
      </c>
      <c r="E1646" s="61" t="s">
        <v>63</v>
      </c>
      <c r="F1646" s="87" t="s">
        <v>1421</v>
      </c>
      <c r="G1646" s="58">
        <v>300</v>
      </c>
      <c r="H1646" s="43">
        <v>456</v>
      </c>
      <c r="I1646" s="213"/>
      <c r="J1646" s="43">
        <f t="shared" si="859"/>
        <v>456</v>
      </c>
      <c r="K1646" s="43">
        <v>456</v>
      </c>
      <c r="L1646" s="213"/>
      <c r="M1646" s="43">
        <f>K1646+L1646</f>
        <v>456</v>
      </c>
      <c r="N1646" s="43">
        <v>456</v>
      </c>
      <c r="O1646" s="213"/>
      <c r="P1646" s="43">
        <f>N1646+O1646</f>
        <v>456</v>
      </c>
    </row>
    <row r="1647" spans="2:16" ht="66.75" hidden="1" customHeight="1" x14ac:dyDescent="0.25">
      <c r="B1647" s="190" t="s">
        <v>1440</v>
      </c>
      <c r="C1647" s="34" t="s">
        <v>1342</v>
      </c>
      <c r="D1647" s="61" t="s">
        <v>269</v>
      </c>
      <c r="E1647" s="61" t="s">
        <v>63</v>
      </c>
      <c r="F1647" s="87" t="s">
        <v>48</v>
      </c>
      <c r="G1647" s="58"/>
      <c r="H1647" s="9">
        <f>H1648</f>
        <v>0</v>
      </c>
      <c r="I1647" s="217">
        <f t="shared" ref="I1647:J1649" si="863">I1648</f>
        <v>0</v>
      </c>
      <c r="J1647" s="9">
        <f t="shared" si="863"/>
        <v>0</v>
      </c>
      <c r="K1647" s="9">
        <f t="shared" ref="K1647:N1649" si="864">K1648</f>
        <v>0</v>
      </c>
      <c r="L1647" s="217">
        <f t="shared" ref="L1647:M1649" si="865">L1648</f>
        <v>0</v>
      </c>
      <c r="M1647" s="9">
        <f t="shared" si="865"/>
        <v>0</v>
      </c>
      <c r="N1647" s="9">
        <f t="shared" si="864"/>
        <v>0</v>
      </c>
      <c r="O1647" s="217">
        <f t="shared" ref="O1647:P1649" si="866">O1648</f>
        <v>0</v>
      </c>
      <c r="P1647" s="9">
        <f t="shared" si="866"/>
        <v>0</v>
      </c>
    </row>
    <row r="1648" spans="2:16" ht="27.75" hidden="1" customHeight="1" x14ac:dyDescent="0.25">
      <c r="B1648" s="190" t="s">
        <v>296</v>
      </c>
      <c r="C1648" s="34" t="s">
        <v>1342</v>
      </c>
      <c r="D1648" s="61" t="s">
        <v>269</v>
      </c>
      <c r="E1648" s="61" t="s">
        <v>63</v>
      </c>
      <c r="F1648" s="87" t="s">
        <v>297</v>
      </c>
      <c r="G1648" s="58"/>
      <c r="H1648" s="9">
        <f>H1649</f>
        <v>0</v>
      </c>
      <c r="I1648" s="217">
        <f t="shared" si="863"/>
        <v>0</v>
      </c>
      <c r="J1648" s="9">
        <f t="shared" si="863"/>
        <v>0</v>
      </c>
      <c r="K1648" s="9">
        <f t="shared" si="864"/>
        <v>0</v>
      </c>
      <c r="L1648" s="217">
        <f t="shared" si="865"/>
        <v>0</v>
      </c>
      <c r="M1648" s="9">
        <f t="shared" si="865"/>
        <v>0</v>
      </c>
      <c r="N1648" s="9">
        <f t="shared" si="864"/>
        <v>0</v>
      </c>
      <c r="O1648" s="217">
        <f t="shared" si="866"/>
        <v>0</v>
      </c>
      <c r="P1648" s="9">
        <f t="shared" si="866"/>
        <v>0</v>
      </c>
    </row>
    <row r="1649" spans="2:16" ht="45" hidden="1" customHeight="1" x14ac:dyDescent="0.25">
      <c r="B1649" s="190" t="s">
        <v>298</v>
      </c>
      <c r="C1649" s="34" t="s">
        <v>1342</v>
      </c>
      <c r="D1649" s="61" t="s">
        <v>269</v>
      </c>
      <c r="E1649" s="61" t="s">
        <v>63</v>
      </c>
      <c r="F1649" s="87" t="s">
        <v>299</v>
      </c>
      <c r="G1649" s="58"/>
      <c r="H1649" s="9">
        <f>H1650</f>
        <v>0</v>
      </c>
      <c r="I1649" s="217">
        <f t="shared" si="863"/>
        <v>0</v>
      </c>
      <c r="J1649" s="9">
        <f t="shared" si="863"/>
        <v>0</v>
      </c>
      <c r="K1649" s="9">
        <f t="shared" si="864"/>
        <v>0</v>
      </c>
      <c r="L1649" s="217">
        <f t="shared" si="865"/>
        <v>0</v>
      </c>
      <c r="M1649" s="9">
        <f t="shared" si="865"/>
        <v>0</v>
      </c>
      <c r="N1649" s="9">
        <f t="shared" si="864"/>
        <v>0</v>
      </c>
      <c r="O1649" s="217">
        <f t="shared" si="866"/>
        <v>0</v>
      </c>
      <c r="P1649" s="9">
        <f t="shared" si="866"/>
        <v>0</v>
      </c>
    </row>
    <row r="1650" spans="2:16" s="12" customFormat="1" ht="81" hidden="1" customHeight="1" x14ac:dyDescent="0.25">
      <c r="B1650" s="157" t="s">
        <v>1441</v>
      </c>
      <c r="C1650" s="50" t="s">
        <v>1342</v>
      </c>
      <c r="D1650" s="52" t="s">
        <v>269</v>
      </c>
      <c r="E1650" s="52" t="s">
        <v>63</v>
      </c>
      <c r="F1650" s="111" t="s">
        <v>302</v>
      </c>
      <c r="G1650" s="52" t="s">
        <v>150</v>
      </c>
      <c r="H1650" s="43"/>
      <c r="I1650" s="213"/>
      <c r="J1650" s="43"/>
      <c r="K1650" s="43"/>
      <c r="L1650" s="213"/>
      <c r="M1650" s="43"/>
      <c r="N1650" s="43"/>
      <c r="O1650" s="213"/>
      <c r="P1650" s="43"/>
    </row>
    <row r="1651" spans="2:16" s="12" customFormat="1" ht="27.75" hidden="1" customHeight="1" x14ac:dyDescent="0.25">
      <c r="B1651" s="159" t="s">
        <v>28</v>
      </c>
      <c r="C1651" s="50" t="s">
        <v>1342</v>
      </c>
      <c r="D1651" s="52" t="s">
        <v>269</v>
      </c>
      <c r="E1651" s="52" t="s">
        <v>63</v>
      </c>
      <c r="F1651" s="110">
        <v>99</v>
      </c>
      <c r="G1651" s="51"/>
      <c r="H1651" s="43"/>
      <c r="I1651" s="213"/>
      <c r="J1651" s="43"/>
      <c r="K1651" s="43"/>
      <c r="L1651" s="213"/>
      <c r="M1651" s="43"/>
      <c r="N1651" s="43"/>
      <c r="O1651" s="213"/>
      <c r="P1651" s="43"/>
    </row>
    <row r="1652" spans="2:16" s="12" customFormat="1" ht="22.5" hidden="1" customHeight="1" x14ac:dyDescent="0.25">
      <c r="B1652" s="159" t="s">
        <v>29</v>
      </c>
      <c r="C1652" s="50" t="s">
        <v>1342</v>
      </c>
      <c r="D1652" s="52" t="s">
        <v>269</v>
      </c>
      <c r="E1652" s="52" t="s">
        <v>63</v>
      </c>
      <c r="F1652" s="111" t="s">
        <v>30</v>
      </c>
      <c r="G1652" s="51"/>
      <c r="H1652" s="43"/>
      <c r="I1652" s="213"/>
      <c r="J1652" s="43"/>
      <c r="K1652" s="43"/>
      <c r="L1652" s="213"/>
      <c r="M1652" s="43"/>
      <c r="N1652" s="43"/>
      <c r="O1652" s="213"/>
      <c r="P1652" s="43"/>
    </row>
    <row r="1653" spans="2:16" s="12" customFormat="1" ht="79.5" hidden="1" customHeight="1" x14ac:dyDescent="0.25">
      <c r="B1653" s="159" t="s">
        <v>225</v>
      </c>
      <c r="C1653" s="50" t="s">
        <v>1342</v>
      </c>
      <c r="D1653" s="52" t="s">
        <v>269</v>
      </c>
      <c r="E1653" s="52" t="s">
        <v>63</v>
      </c>
      <c r="F1653" s="111" t="s">
        <v>1464</v>
      </c>
      <c r="G1653" s="52" t="s">
        <v>18</v>
      </c>
      <c r="H1653" s="43"/>
      <c r="I1653" s="213"/>
      <c r="J1653" s="43"/>
      <c r="K1653" s="43"/>
      <c r="L1653" s="213"/>
      <c r="M1653" s="43"/>
      <c r="N1653" s="43"/>
      <c r="O1653" s="213"/>
      <c r="P1653" s="43"/>
    </row>
    <row r="1654" spans="2:16" s="12" customFormat="1" ht="20.25" customHeight="1" x14ac:dyDescent="0.25">
      <c r="B1654" s="160" t="s">
        <v>208</v>
      </c>
      <c r="C1654" s="50" t="s">
        <v>1342</v>
      </c>
      <c r="D1654" s="47" t="s">
        <v>130</v>
      </c>
      <c r="E1654" s="46"/>
      <c r="F1654" s="168"/>
      <c r="G1654" s="46"/>
      <c r="H1654" s="44">
        <f>H1655</f>
        <v>10495</v>
      </c>
      <c r="I1654" s="216">
        <f t="shared" ref="I1654:J1658" si="867">I1655</f>
        <v>0</v>
      </c>
      <c r="J1654" s="44">
        <f t="shared" si="867"/>
        <v>10495</v>
      </c>
      <c r="K1654" s="44">
        <f t="shared" ref="K1654:N1658" si="868">K1655</f>
        <v>11125</v>
      </c>
      <c r="L1654" s="216">
        <f t="shared" ref="L1654:M1658" si="869">L1655</f>
        <v>0</v>
      </c>
      <c r="M1654" s="44">
        <f t="shared" si="869"/>
        <v>11125</v>
      </c>
      <c r="N1654" s="44">
        <f t="shared" si="868"/>
        <v>11793</v>
      </c>
      <c r="O1654" s="216">
        <f t="shared" ref="O1654:P1658" si="870">O1655</f>
        <v>0</v>
      </c>
      <c r="P1654" s="44">
        <f t="shared" si="870"/>
        <v>11793</v>
      </c>
    </row>
    <row r="1655" spans="2:16" s="12" customFormat="1" ht="15.75" x14ac:dyDescent="0.25">
      <c r="B1655" s="160" t="s">
        <v>209</v>
      </c>
      <c r="C1655" s="50" t="s">
        <v>1342</v>
      </c>
      <c r="D1655" s="47" t="s">
        <v>130</v>
      </c>
      <c r="E1655" s="47" t="s">
        <v>27</v>
      </c>
      <c r="F1655" s="168"/>
      <c r="G1655" s="46"/>
      <c r="H1655" s="44">
        <f>H1656</f>
        <v>10495</v>
      </c>
      <c r="I1655" s="216">
        <f t="shared" si="867"/>
        <v>0</v>
      </c>
      <c r="J1655" s="44">
        <f t="shared" si="867"/>
        <v>10495</v>
      </c>
      <c r="K1655" s="44">
        <f t="shared" si="868"/>
        <v>11125</v>
      </c>
      <c r="L1655" s="216">
        <f t="shared" si="869"/>
        <v>0</v>
      </c>
      <c r="M1655" s="44">
        <f t="shared" si="869"/>
        <v>11125</v>
      </c>
      <c r="N1655" s="44">
        <f t="shared" si="868"/>
        <v>11793</v>
      </c>
      <c r="O1655" s="216">
        <f t="shared" si="870"/>
        <v>0</v>
      </c>
      <c r="P1655" s="44">
        <f t="shared" si="870"/>
        <v>11793</v>
      </c>
    </row>
    <row r="1656" spans="2:16" s="12" customFormat="1" ht="30" x14ac:dyDescent="0.25">
      <c r="B1656" s="156" t="s">
        <v>1195</v>
      </c>
      <c r="C1656" s="50" t="s">
        <v>1342</v>
      </c>
      <c r="D1656" s="52" t="s">
        <v>130</v>
      </c>
      <c r="E1656" s="52" t="s">
        <v>27</v>
      </c>
      <c r="F1656" s="143">
        <v>2</v>
      </c>
      <c r="G1656" s="51"/>
      <c r="H1656" s="43">
        <f>H1657</f>
        <v>10495</v>
      </c>
      <c r="I1656" s="213">
        <f t="shared" si="867"/>
        <v>0</v>
      </c>
      <c r="J1656" s="43">
        <f t="shared" si="867"/>
        <v>10495</v>
      </c>
      <c r="K1656" s="43">
        <f t="shared" si="868"/>
        <v>11125</v>
      </c>
      <c r="L1656" s="213">
        <f t="shared" si="869"/>
        <v>0</v>
      </c>
      <c r="M1656" s="43">
        <f t="shared" si="869"/>
        <v>11125</v>
      </c>
      <c r="N1656" s="43">
        <f t="shared" si="868"/>
        <v>11793</v>
      </c>
      <c r="O1656" s="213">
        <f t="shared" si="870"/>
        <v>0</v>
      </c>
      <c r="P1656" s="43">
        <f t="shared" si="870"/>
        <v>11793</v>
      </c>
    </row>
    <row r="1657" spans="2:16" s="12" customFormat="1" ht="24" customHeight="1" x14ac:dyDescent="0.25">
      <c r="B1657" s="156" t="s">
        <v>1263</v>
      </c>
      <c r="C1657" s="50" t="s">
        <v>1342</v>
      </c>
      <c r="D1657" s="52" t="s">
        <v>130</v>
      </c>
      <c r="E1657" s="52" t="s">
        <v>27</v>
      </c>
      <c r="F1657" s="111" t="s">
        <v>1185</v>
      </c>
      <c r="G1657" s="51"/>
      <c r="H1657" s="43">
        <f>H1658</f>
        <v>10495</v>
      </c>
      <c r="I1657" s="213">
        <f t="shared" si="867"/>
        <v>0</v>
      </c>
      <c r="J1657" s="43">
        <f t="shared" si="867"/>
        <v>10495</v>
      </c>
      <c r="K1657" s="43">
        <f t="shared" si="868"/>
        <v>11125</v>
      </c>
      <c r="L1657" s="213">
        <f t="shared" si="869"/>
        <v>0</v>
      </c>
      <c r="M1657" s="43">
        <f t="shared" si="869"/>
        <v>11125</v>
      </c>
      <c r="N1657" s="43">
        <f t="shared" si="868"/>
        <v>11793</v>
      </c>
      <c r="O1657" s="213">
        <f t="shared" si="870"/>
        <v>0</v>
      </c>
      <c r="P1657" s="43">
        <f t="shared" si="870"/>
        <v>11793</v>
      </c>
    </row>
    <row r="1658" spans="2:16" s="12" customFormat="1" ht="30" x14ac:dyDescent="0.25">
      <c r="B1658" s="156" t="s">
        <v>1338</v>
      </c>
      <c r="C1658" s="50" t="s">
        <v>1342</v>
      </c>
      <c r="D1658" s="52" t="s">
        <v>130</v>
      </c>
      <c r="E1658" s="52" t="s">
        <v>27</v>
      </c>
      <c r="F1658" s="111" t="s">
        <v>1321</v>
      </c>
      <c r="G1658" s="51"/>
      <c r="H1658" s="43">
        <f>H1659</f>
        <v>10495</v>
      </c>
      <c r="I1658" s="213">
        <f t="shared" si="867"/>
        <v>0</v>
      </c>
      <c r="J1658" s="43">
        <f t="shared" si="867"/>
        <v>10495</v>
      </c>
      <c r="K1658" s="43">
        <f t="shared" si="868"/>
        <v>11125</v>
      </c>
      <c r="L1658" s="213">
        <f t="shared" si="869"/>
        <v>0</v>
      </c>
      <c r="M1658" s="43">
        <f t="shared" si="869"/>
        <v>11125</v>
      </c>
      <c r="N1658" s="43">
        <f t="shared" si="868"/>
        <v>11793</v>
      </c>
      <c r="O1658" s="213">
        <f t="shared" si="870"/>
        <v>0</v>
      </c>
      <c r="P1658" s="43">
        <f t="shared" si="870"/>
        <v>11793</v>
      </c>
    </row>
    <row r="1659" spans="2:16" s="12" customFormat="1" ht="100.5" customHeight="1" thickBot="1" x14ac:dyDescent="0.3">
      <c r="B1659" s="162" t="s">
        <v>1324</v>
      </c>
      <c r="C1659" s="50" t="s">
        <v>1342</v>
      </c>
      <c r="D1659" s="52" t="s">
        <v>130</v>
      </c>
      <c r="E1659" s="52" t="s">
        <v>27</v>
      </c>
      <c r="F1659" s="111" t="s">
        <v>1325</v>
      </c>
      <c r="G1659" s="52" t="s">
        <v>71</v>
      </c>
      <c r="H1659" s="43">
        <v>10495</v>
      </c>
      <c r="I1659" s="213"/>
      <c r="J1659" s="43">
        <f>H1659+I1659</f>
        <v>10495</v>
      </c>
      <c r="K1659" s="43">
        <v>11125</v>
      </c>
      <c r="L1659" s="213"/>
      <c r="M1659" s="43">
        <f>K1659+L1659</f>
        <v>11125</v>
      </c>
      <c r="N1659" s="43">
        <v>11793</v>
      </c>
      <c r="O1659" s="213"/>
      <c r="P1659" s="43">
        <f>N1659+O1659</f>
        <v>11793</v>
      </c>
    </row>
    <row r="1660" spans="2:16" ht="39" customHeight="1" thickBot="1" x14ac:dyDescent="0.3">
      <c r="B1660" s="165" t="s">
        <v>1465</v>
      </c>
      <c r="C1660" s="133" t="s">
        <v>1466</v>
      </c>
      <c r="D1660" s="27"/>
      <c r="E1660" s="27"/>
      <c r="F1660" s="27"/>
      <c r="G1660" s="27"/>
      <c r="H1660" s="7">
        <f t="shared" ref="H1660:P1660" si="871">H1689+H1661+H1666</f>
        <v>9559913</v>
      </c>
      <c r="I1660" s="210">
        <f t="shared" si="871"/>
        <v>261457</v>
      </c>
      <c r="J1660" s="7">
        <f t="shared" si="871"/>
        <v>9821370</v>
      </c>
      <c r="K1660" s="7">
        <f t="shared" si="871"/>
        <v>10011467</v>
      </c>
      <c r="L1660" s="210">
        <f t="shared" si="871"/>
        <v>-88190</v>
      </c>
      <c r="M1660" s="7">
        <f t="shared" si="871"/>
        <v>9923277</v>
      </c>
      <c r="N1660" s="7">
        <f t="shared" si="871"/>
        <v>10326746</v>
      </c>
      <c r="O1660" s="210">
        <f t="shared" si="871"/>
        <v>-95577</v>
      </c>
      <c r="P1660" s="7">
        <f t="shared" si="871"/>
        <v>10231169</v>
      </c>
    </row>
    <row r="1661" spans="2:16" ht="15.75" hidden="1" x14ac:dyDescent="0.25">
      <c r="B1661" s="158" t="s">
        <v>154</v>
      </c>
      <c r="C1661" s="49">
        <v>812</v>
      </c>
      <c r="D1661" s="17" t="s">
        <v>63</v>
      </c>
      <c r="E1661" s="16"/>
      <c r="F1661" s="102"/>
      <c r="G1661" s="19"/>
      <c r="H1661" s="8">
        <f>H1662</f>
        <v>0</v>
      </c>
      <c r="I1661" s="211">
        <f t="shared" ref="I1661:J1664" si="872">I1662</f>
        <v>0</v>
      </c>
      <c r="J1661" s="8">
        <f t="shared" si="872"/>
        <v>0</v>
      </c>
      <c r="K1661" s="8">
        <f t="shared" ref="K1661:N1664" si="873">K1662</f>
        <v>0</v>
      </c>
      <c r="L1661" s="211">
        <f t="shared" ref="L1661:M1664" si="874">L1662</f>
        <v>0</v>
      </c>
      <c r="M1661" s="8">
        <f t="shared" si="874"/>
        <v>0</v>
      </c>
      <c r="N1661" s="8">
        <f t="shared" si="873"/>
        <v>0</v>
      </c>
      <c r="O1661" s="211">
        <f t="shared" ref="O1661:P1664" si="875">O1662</f>
        <v>0</v>
      </c>
      <c r="P1661" s="8">
        <f t="shared" si="875"/>
        <v>0</v>
      </c>
    </row>
    <row r="1662" spans="2:16" ht="60" hidden="1" x14ac:dyDescent="0.25">
      <c r="B1662" s="156" t="s">
        <v>695</v>
      </c>
      <c r="C1662" s="49">
        <v>812</v>
      </c>
      <c r="D1662" s="24" t="s">
        <v>63</v>
      </c>
      <c r="E1662" s="24" t="s">
        <v>269</v>
      </c>
      <c r="F1662" s="90">
        <v>10</v>
      </c>
      <c r="G1662" s="21"/>
      <c r="H1662" s="9">
        <f>H1663</f>
        <v>0</v>
      </c>
      <c r="I1662" s="217">
        <f t="shared" si="872"/>
        <v>0</v>
      </c>
      <c r="J1662" s="9">
        <f t="shared" si="872"/>
        <v>0</v>
      </c>
      <c r="K1662" s="9">
        <f t="shared" si="873"/>
        <v>0</v>
      </c>
      <c r="L1662" s="217">
        <f t="shared" si="874"/>
        <v>0</v>
      </c>
      <c r="M1662" s="9">
        <f t="shared" si="874"/>
        <v>0</v>
      </c>
      <c r="N1662" s="9">
        <f t="shared" si="873"/>
        <v>0</v>
      </c>
      <c r="O1662" s="217">
        <f t="shared" si="875"/>
        <v>0</v>
      </c>
      <c r="P1662" s="9">
        <f t="shared" si="875"/>
        <v>0</v>
      </c>
    </row>
    <row r="1663" spans="2:16" ht="30" hidden="1" x14ac:dyDescent="0.25">
      <c r="B1663" s="156" t="s">
        <v>696</v>
      </c>
      <c r="C1663" s="49">
        <v>812</v>
      </c>
      <c r="D1663" s="24" t="s">
        <v>63</v>
      </c>
      <c r="E1663" s="24" t="s">
        <v>269</v>
      </c>
      <c r="F1663" s="91" t="s">
        <v>697</v>
      </c>
      <c r="G1663" s="21"/>
      <c r="H1663" s="9">
        <f>H1664</f>
        <v>0</v>
      </c>
      <c r="I1663" s="217">
        <f t="shared" si="872"/>
        <v>0</v>
      </c>
      <c r="J1663" s="9">
        <f t="shared" si="872"/>
        <v>0</v>
      </c>
      <c r="K1663" s="9">
        <f t="shared" si="873"/>
        <v>0</v>
      </c>
      <c r="L1663" s="217">
        <f t="shared" si="874"/>
        <v>0</v>
      </c>
      <c r="M1663" s="9">
        <f t="shared" si="874"/>
        <v>0</v>
      </c>
      <c r="N1663" s="9">
        <f t="shared" si="873"/>
        <v>0</v>
      </c>
      <c r="O1663" s="217">
        <f t="shared" si="875"/>
        <v>0</v>
      </c>
      <c r="P1663" s="9">
        <f t="shared" si="875"/>
        <v>0</v>
      </c>
    </row>
    <row r="1664" spans="2:16" ht="45" hidden="1" x14ac:dyDescent="0.25">
      <c r="B1664" s="156" t="s">
        <v>1467</v>
      </c>
      <c r="C1664" s="49">
        <v>812</v>
      </c>
      <c r="D1664" s="24" t="s">
        <v>63</v>
      </c>
      <c r="E1664" s="24" t="s">
        <v>269</v>
      </c>
      <c r="F1664" s="91" t="s">
        <v>699</v>
      </c>
      <c r="G1664" s="1"/>
      <c r="H1664" s="9">
        <f>H1665</f>
        <v>0</v>
      </c>
      <c r="I1664" s="217">
        <f t="shared" si="872"/>
        <v>0</v>
      </c>
      <c r="J1664" s="9">
        <f t="shared" si="872"/>
        <v>0</v>
      </c>
      <c r="K1664" s="9">
        <f t="shared" si="873"/>
        <v>0</v>
      </c>
      <c r="L1664" s="217">
        <f t="shared" si="874"/>
        <v>0</v>
      </c>
      <c r="M1664" s="9">
        <f t="shared" si="874"/>
        <v>0</v>
      </c>
      <c r="N1664" s="9">
        <f t="shared" si="873"/>
        <v>0</v>
      </c>
      <c r="O1664" s="217">
        <f t="shared" si="875"/>
        <v>0</v>
      </c>
      <c r="P1664" s="9">
        <f t="shared" si="875"/>
        <v>0</v>
      </c>
    </row>
    <row r="1665" spans="2:16" ht="45" hidden="1" x14ac:dyDescent="0.25">
      <c r="B1665" s="156" t="s">
        <v>700</v>
      </c>
      <c r="C1665" s="49">
        <v>812</v>
      </c>
      <c r="D1665" s="24" t="s">
        <v>63</v>
      </c>
      <c r="E1665" s="24" t="s">
        <v>269</v>
      </c>
      <c r="F1665" s="91" t="s">
        <v>701</v>
      </c>
      <c r="G1665" s="58">
        <v>500</v>
      </c>
      <c r="H1665" s="9"/>
      <c r="I1665" s="217"/>
      <c r="J1665" s="9"/>
      <c r="K1665" s="9"/>
      <c r="L1665" s="217"/>
      <c r="M1665" s="9"/>
      <c r="N1665" s="9"/>
      <c r="O1665" s="217"/>
      <c r="P1665" s="9"/>
    </row>
    <row r="1666" spans="2:16" ht="20.25" customHeight="1" x14ac:dyDescent="0.25">
      <c r="B1666" s="158" t="s">
        <v>47</v>
      </c>
      <c r="C1666" s="35">
        <v>812</v>
      </c>
      <c r="D1666" s="34" t="s">
        <v>48</v>
      </c>
      <c r="E1666" s="33"/>
      <c r="F1666" s="33"/>
      <c r="G1666" s="35"/>
      <c r="H1666" s="8">
        <f t="shared" ref="H1666:P1666" si="876">H1667+H1675+H1680</f>
        <v>68744</v>
      </c>
      <c r="I1666" s="211">
        <f t="shared" si="876"/>
        <v>0</v>
      </c>
      <c r="J1666" s="8">
        <f t="shared" si="876"/>
        <v>68744</v>
      </c>
      <c r="K1666" s="8">
        <f t="shared" si="876"/>
        <v>68744</v>
      </c>
      <c r="L1666" s="211">
        <f t="shared" si="876"/>
        <v>0</v>
      </c>
      <c r="M1666" s="8">
        <f t="shared" si="876"/>
        <v>68744</v>
      </c>
      <c r="N1666" s="8">
        <f t="shared" si="876"/>
        <v>68744</v>
      </c>
      <c r="O1666" s="211">
        <f t="shared" si="876"/>
        <v>0</v>
      </c>
      <c r="P1666" s="8">
        <f t="shared" si="876"/>
        <v>68744</v>
      </c>
    </row>
    <row r="1667" spans="2:16" ht="19.5" hidden="1" customHeight="1" x14ac:dyDescent="0.25">
      <c r="B1667" s="158" t="s">
        <v>667</v>
      </c>
      <c r="C1667" s="35">
        <v>812</v>
      </c>
      <c r="D1667" s="34" t="s">
        <v>48</v>
      </c>
      <c r="E1667" s="34" t="s">
        <v>59</v>
      </c>
      <c r="F1667" s="60"/>
      <c r="G1667" s="58"/>
      <c r="H1667" s="8">
        <f>H1668</f>
        <v>0</v>
      </c>
      <c r="I1667" s="211">
        <f t="shared" ref="I1667:J1669" si="877">I1668</f>
        <v>0</v>
      </c>
      <c r="J1667" s="8">
        <f t="shared" si="877"/>
        <v>0</v>
      </c>
      <c r="K1667" s="8">
        <f t="shared" ref="K1667:N1669" si="878">K1668</f>
        <v>0</v>
      </c>
      <c r="L1667" s="211">
        <f t="shared" ref="L1667:M1669" si="879">L1668</f>
        <v>0</v>
      </c>
      <c r="M1667" s="8">
        <f t="shared" si="879"/>
        <v>0</v>
      </c>
      <c r="N1667" s="8">
        <f t="shared" si="878"/>
        <v>0</v>
      </c>
      <c r="O1667" s="211">
        <f t="shared" ref="O1667:P1669" si="880">O1668</f>
        <v>0</v>
      </c>
      <c r="P1667" s="8">
        <f t="shared" si="880"/>
        <v>0</v>
      </c>
    </row>
    <row r="1668" spans="2:16" ht="42" hidden="1" customHeight="1" x14ac:dyDescent="0.25">
      <c r="B1668" s="156" t="s">
        <v>1268</v>
      </c>
      <c r="C1668" s="35">
        <v>812</v>
      </c>
      <c r="D1668" s="61" t="s">
        <v>48</v>
      </c>
      <c r="E1668" s="61" t="s">
        <v>59</v>
      </c>
      <c r="F1668" s="93" t="s">
        <v>63</v>
      </c>
      <c r="G1668" s="58"/>
      <c r="H1668" s="9">
        <f>H1669</f>
        <v>0</v>
      </c>
      <c r="I1668" s="217">
        <f t="shared" si="877"/>
        <v>0</v>
      </c>
      <c r="J1668" s="9">
        <f t="shared" si="877"/>
        <v>0</v>
      </c>
      <c r="K1668" s="9">
        <f t="shared" si="878"/>
        <v>0</v>
      </c>
      <c r="L1668" s="217">
        <f t="shared" si="879"/>
        <v>0</v>
      </c>
      <c r="M1668" s="9">
        <f t="shared" si="879"/>
        <v>0</v>
      </c>
      <c r="N1668" s="9">
        <f t="shared" si="878"/>
        <v>0</v>
      </c>
      <c r="O1668" s="217">
        <f t="shared" si="880"/>
        <v>0</v>
      </c>
      <c r="P1668" s="9">
        <f t="shared" si="880"/>
        <v>0</v>
      </c>
    </row>
    <row r="1669" spans="2:16" ht="28.5" hidden="1" customHeight="1" x14ac:dyDescent="0.25">
      <c r="B1669" s="156" t="s">
        <v>1468</v>
      </c>
      <c r="C1669" s="35">
        <v>812</v>
      </c>
      <c r="D1669" s="61" t="s">
        <v>48</v>
      </c>
      <c r="E1669" s="61" t="s">
        <v>59</v>
      </c>
      <c r="F1669" s="93" t="s">
        <v>1469</v>
      </c>
      <c r="G1669" s="35"/>
      <c r="H1669" s="9">
        <f>H1670</f>
        <v>0</v>
      </c>
      <c r="I1669" s="217">
        <f t="shared" si="877"/>
        <v>0</v>
      </c>
      <c r="J1669" s="9">
        <f t="shared" si="877"/>
        <v>0</v>
      </c>
      <c r="K1669" s="9">
        <f t="shared" si="878"/>
        <v>0</v>
      </c>
      <c r="L1669" s="217">
        <f t="shared" si="879"/>
        <v>0</v>
      </c>
      <c r="M1669" s="9">
        <f t="shared" si="879"/>
        <v>0</v>
      </c>
      <c r="N1669" s="9">
        <f t="shared" si="878"/>
        <v>0</v>
      </c>
      <c r="O1669" s="217">
        <f t="shared" si="880"/>
        <v>0</v>
      </c>
      <c r="P1669" s="9">
        <f t="shared" si="880"/>
        <v>0</v>
      </c>
    </row>
    <row r="1670" spans="2:16" ht="40.5" hidden="1" customHeight="1" x14ac:dyDescent="0.25">
      <c r="B1670" s="156" t="s">
        <v>1470</v>
      </c>
      <c r="C1670" s="35">
        <v>812</v>
      </c>
      <c r="D1670" s="61" t="s">
        <v>48</v>
      </c>
      <c r="E1670" s="61" t="s">
        <v>59</v>
      </c>
      <c r="F1670" s="93" t="s">
        <v>1471</v>
      </c>
      <c r="G1670" s="58"/>
      <c r="H1670" s="9">
        <f t="shared" ref="H1670:P1670" si="881">H1671+H1672+H1673+H1674</f>
        <v>0</v>
      </c>
      <c r="I1670" s="217">
        <f t="shared" si="881"/>
        <v>0</v>
      </c>
      <c r="J1670" s="9">
        <f t="shared" si="881"/>
        <v>0</v>
      </c>
      <c r="K1670" s="9">
        <f t="shared" si="881"/>
        <v>0</v>
      </c>
      <c r="L1670" s="217">
        <f t="shared" si="881"/>
        <v>0</v>
      </c>
      <c r="M1670" s="9">
        <f t="shared" si="881"/>
        <v>0</v>
      </c>
      <c r="N1670" s="9">
        <f t="shared" si="881"/>
        <v>0</v>
      </c>
      <c r="O1670" s="217">
        <f t="shared" si="881"/>
        <v>0</v>
      </c>
      <c r="P1670" s="9">
        <f t="shared" si="881"/>
        <v>0</v>
      </c>
    </row>
    <row r="1671" spans="2:16" ht="68.25" hidden="1" customHeight="1" x14ac:dyDescent="0.25">
      <c r="B1671" s="156" t="s">
        <v>1472</v>
      </c>
      <c r="C1671" s="35">
        <v>812</v>
      </c>
      <c r="D1671" s="61" t="s">
        <v>48</v>
      </c>
      <c r="E1671" s="61" t="s">
        <v>59</v>
      </c>
      <c r="F1671" s="93" t="s">
        <v>1473</v>
      </c>
      <c r="G1671" s="59" t="s">
        <v>150</v>
      </c>
      <c r="H1671" s="43"/>
      <c r="I1671" s="213"/>
      <c r="J1671" s="43"/>
      <c r="K1671" s="43"/>
      <c r="L1671" s="213"/>
      <c r="M1671" s="43"/>
      <c r="N1671" s="43"/>
      <c r="O1671" s="213"/>
      <c r="P1671" s="43"/>
    </row>
    <row r="1672" spans="2:16" ht="40.5" hidden="1" customHeight="1" x14ac:dyDescent="0.25">
      <c r="B1672" s="156" t="s">
        <v>936</v>
      </c>
      <c r="C1672" s="35">
        <v>812</v>
      </c>
      <c r="D1672" s="61" t="s">
        <v>48</v>
      </c>
      <c r="E1672" s="61" t="s">
        <v>59</v>
      </c>
      <c r="F1672" s="93" t="s">
        <v>1474</v>
      </c>
      <c r="G1672" s="58">
        <v>300</v>
      </c>
      <c r="H1672" s="43"/>
      <c r="I1672" s="213"/>
      <c r="J1672" s="43"/>
      <c r="K1672" s="43"/>
      <c r="L1672" s="213"/>
      <c r="M1672" s="43"/>
      <c r="N1672" s="43"/>
      <c r="O1672" s="213"/>
      <c r="P1672" s="43"/>
    </row>
    <row r="1673" spans="2:16" ht="92.25" hidden="1" customHeight="1" x14ac:dyDescent="0.25">
      <c r="B1673" s="156" t="s">
        <v>1322</v>
      </c>
      <c r="C1673" s="35">
        <v>812</v>
      </c>
      <c r="D1673" s="61" t="s">
        <v>48</v>
      </c>
      <c r="E1673" s="61" t="s">
        <v>59</v>
      </c>
      <c r="F1673" s="93" t="s">
        <v>1475</v>
      </c>
      <c r="G1673" s="58">
        <v>300</v>
      </c>
      <c r="H1673" s="43"/>
      <c r="I1673" s="213"/>
      <c r="J1673" s="43"/>
      <c r="K1673" s="43"/>
      <c r="L1673" s="213"/>
      <c r="M1673" s="43"/>
      <c r="N1673" s="43"/>
      <c r="O1673" s="213"/>
      <c r="P1673" s="43"/>
    </row>
    <row r="1674" spans="2:16" ht="53.25" hidden="1" customHeight="1" x14ac:dyDescent="0.25">
      <c r="B1674" s="156" t="s">
        <v>317</v>
      </c>
      <c r="C1674" s="35">
        <v>812</v>
      </c>
      <c r="D1674" s="61" t="s">
        <v>48</v>
      </c>
      <c r="E1674" s="61" t="s">
        <v>59</v>
      </c>
      <c r="F1674" s="93" t="s">
        <v>1476</v>
      </c>
      <c r="G1674" s="58">
        <v>600</v>
      </c>
      <c r="H1674" s="43"/>
      <c r="I1674" s="213"/>
      <c r="J1674" s="43"/>
      <c r="K1674" s="43"/>
      <c r="L1674" s="213"/>
      <c r="M1674" s="43"/>
      <c r="N1674" s="43"/>
      <c r="O1674" s="213"/>
      <c r="P1674" s="43"/>
    </row>
    <row r="1675" spans="2:16" ht="29.25" customHeight="1" x14ac:dyDescent="0.25">
      <c r="B1675" s="158" t="s">
        <v>49</v>
      </c>
      <c r="C1675" s="35">
        <v>812</v>
      </c>
      <c r="D1675" s="34" t="s">
        <v>48</v>
      </c>
      <c r="E1675" s="34" t="s">
        <v>15</v>
      </c>
      <c r="F1675" s="60"/>
      <c r="G1675" s="58"/>
      <c r="H1675" s="8">
        <f>H1676</f>
        <v>79</v>
      </c>
      <c r="I1675" s="211">
        <f t="shared" ref="I1675:J1678" si="882">I1676</f>
        <v>0</v>
      </c>
      <c r="J1675" s="8">
        <f t="shared" si="882"/>
        <v>79</v>
      </c>
      <c r="K1675" s="8">
        <f t="shared" ref="K1675:N1678" si="883">K1676</f>
        <v>79</v>
      </c>
      <c r="L1675" s="211">
        <f t="shared" ref="L1675:M1678" si="884">L1676</f>
        <v>0</v>
      </c>
      <c r="M1675" s="8">
        <f t="shared" si="884"/>
        <v>79</v>
      </c>
      <c r="N1675" s="8">
        <f t="shared" si="883"/>
        <v>79</v>
      </c>
      <c r="O1675" s="211">
        <f t="shared" ref="O1675:P1678" si="885">O1676</f>
        <v>0</v>
      </c>
      <c r="P1675" s="8">
        <f t="shared" si="885"/>
        <v>79</v>
      </c>
    </row>
    <row r="1676" spans="2:16" ht="41.25" customHeight="1" x14ac:dyDescent="0.25">
      <c r="B1676" s="156" t="s">
        <v>50</v>
      </c>
      <c r="C1676" s="35">
        <v>812</v>
      </c>
      <c r="D1676" s="61" t="s">
        <v>48</v>
      </c>
      <c r="E1676" s="61" t="s">
        <v>15</v>
      </c>
      <c r="F1676" s="93" t="s">
        <v>51</v>
      </c>
      <c r="G1676" s="58"/>
      <c r="H1676" s="9">
        <f>H1677</f>
        <v>79</v>
      </c>
      <c r="I1676" s="217">
        <f t="shared" si="882"/>
        <v>0</v>
      </c>
      <c r="J1676" s="9">
        <f t="shared" si="882"/>
        <v>79</v>
      </c>
      <c r="K1676" s="9">
        <f t="shared" si="883"/>
        <v>79</v>
      </c>
      <c r="L1676" s="217">
        <f t="shared" si="884"/>
        <v>0</v>
      </c>
      <c r="M1676" s="9">
        <f t="shared" si="884"/>
        <v>79</v>
      </c>
      <c r="N1676" s="9">
        <f t="shared" si="883"/>
        <v>79</v>
      </c>
      <c r="O1676" s="217">
        <f t="shared" si="885"/>
        <v>0</v>
      </c>
      <c r="P1676" s="9">
        <f t="shared" si="885"/>
        <v>79</v>
      </c>
    </row>
    <row r="1677" spans="2:16" ht="41.25" customHeight="1" x14ac:dyDescent="0.25">
      <c r="B1677" s="156" t="s">
        <v>205</v>
      </c>
      <c r="C1677" s="35">
        <v>812</v>
      </c>
      <c r="D1677" s="61" t="s">
        <v>48</v>
      </c>
      <c r="E1677" s="61" t="s">
        <v>15</v>
      </c>
      <c r="F1677" s="93" t="s">
        <v>53</v>
      </c>
      <c r="G1677" s="58"/>
      <c r="H1677" s="9">
        <f>H1678</f>
        <v>79</v>
      </c>
      <c r="I1677" s="217">
        <f t="shared" si="882"/>
        <v>0</v>
      </c>
      <c r="J1677" s="9">
        <f t="shared" si="882"/>
        <v>79</v>
      </c>
      <c r="K1677" s="9">
        <f t="shared" si="883"/>
        <v>79</v>
      </c>
      <c r="L1677" s="217">
        <f t="shared" si="884"/>
        <v>0</v>
      </c>
      <c r="M1677" s="9">
        <f t="shared" si="884"/>
        <v>79</v>
      </c>
      <c r="N1677" s="9">
        <f t="shared" si="883"/>
        <v>79</v>
      </c>
      <c r="O1677" s="217">
        <f t="shared" si="885"/>
        <v>0</v>
      </c>
      <c r="P1677" s="9">
        <f t="shared" si="885"/>
        <v>79</v>
      </c>
    </row>
    <row r="1678" spans="2:16" ht="41.25" customHeight="1" x14ac:dyDescent="0.25">
      <c r="B1678" s="156" t="s">
        <v>54</v>
      </c>
      <c r="C1678" s="35">
        <v>812</v>
      </c>
      <c r="D1678" s="61" t="s">
        <v>48</v>
      </c>
      <c r="E1678" s="61" t="s">
        <v>15</v>
      </c>
      <c r="F1678" s="93" t="s">
        <v>55</v>
      </c>
      <c r="G1678" s="58"/>
      <c r="H1678" s="9">
        <f>H1679</f>
        <v>79</v>
      </c>
      <c r="I1678" s="217">
        <f t="shared" si="882"/>
        <v>0</v>
      </c>
      <c r="J1678" s="9">
        <f t="shared" si="882"/>
        <v>79</v>
      </c>
      <c r="K1678" s="9">
        <f t="shared" si="883"/>
        <v>79</v>
      </c>
      <c r="L1678" s="217">
        <f t="shared" si="884"/>
        <v>0</v>
      </c>
      <c r="M1678" s="9">
        <f t="shared" si="884"/>
        <v>79</v>
      </c>
      <c r="N1678" s="9">
        <f t="shared" si="883"/>
        <v>79</v>
      </c>
      <c r="O1678" s="217">
        <f t="shared" si="885"/>
        <v>0</v>
      </c>
      <c r="P1678" s="9">
        <f t="shared" si="885"/>
        <v>79</v>
      </c>
    </row>
    <row r="1679" spans="2:16" ht="105" x14ac:dyDescent="0.25">
      <c r="B1679" s="156" t="s">
        <v>2325</v>
      </c>
      <c r="C1679" s="35">
        <v>812</v>
      </c>
      <c r="D1679" s="61" t="s">
        <v>48</v>
      </c>
      <c r="E1679" s="61" t="s">
        <v>15</v>
      </c>
      <c r="F1679" s="93" t="s">
        <v>56</v>
      </c>
      <c r="G1679" s="59" t="s">
        <v>20</v>
      </c>
      <c r="H1679" s="43">
        <v>79</v>
      </c>
      <c r="I1679" s="213"/>
      <c r="J1679" s="43">
        <f>H1679+I1679</f>
        <v>79</v>
      </c>
      <c r="K1679" s="43">
        <v>79</v>
      </c>
      <c r="L1679" s="213"/>
      <c r="M1679" s="43">
        <f>K1679+L1679</f>
        <v>79</v>
      </c>
      <c r="N1679" s="43">
        <v>79</v>
      </c>
      <c r="O1679" s="213"/>
      <c r="P1679" s="43">
        <f>N1679+O1679</f>
        <v>79</v>
      </c>
    </row>
    <row r="1680" spans="2:16" ht="15.75" x14ac:dyDescent="0.25">
      <c r="B1680" s="158" t="s">
        <v>965</v>
      </c>
      <c r="C1680" s="35">
        <v>812</v>
      </c>
      <c r="D1680" s="34" t="s">
        <v>48</v>
      </c>
      <c r="E1680" s="34" t="s">
        <v>48</v>
      </c>
      <c r="F1680" s="112"/>
      <c r="G1680" s="35"/>
      <c r="H1680" s="8">
        <f t="shared" ref="H1680:J1681" si="886">H1681</f>
        <v>68665</v>
      </c>
      <c r="I1680" s="211">
        <f t="shared" si="886"/>
        <v>0</v>
      </c>
      <c r="J1680" s="8">
        <f t="shared" si="886"/>
        <v>68665</v>
      </c>
      <c r="K1680" s="8">
        <f t="shared" ref="K1680:N1681" si="887">K1681</f>
        <v>68665</v>
      </c>
      <c r="L1680" s="211">
        <f>L1681</f>
        <v>0</v>
      </c>
      <c r="M1680" s="8">
        <f>M1681</f>
        <v>68665</v>
      </c>
      <c r="N1680" s="8">
        <f t="shared" si="887"/>
        <v>68665</v>
      </c>
      <c r="O1680" s="211">
        <f>O1681</f>
        <v>0</v>
      </c>
      <c r="P1680" s="8">
        <f>P1681</f>
        <v>68665</v>
      </c>
    </row>
    <row r="1681" spans="2:16" ht="36.75" customHeight="1" x14ac:dyDescent="0.25">
      <c r="B1681" s="156" t="s">
        <v>1195</v>
      </c>
      <c r="C1681" s="35">
        <v>812</v>
      </c>
      <c r="D1681" s="61" t="s">
        <v>48</v>
      </c>
      <c r="E1681" s="61" t="s">
        <v>48</v>
      </c>
      <c r="F1681" s="93" t="s">
        <v>59</v>
      </c>
      <c r="G1681" s="58"/>
      <c r="H1681" s="9">
        <f t="shared" si="886"/>
        <v>68665</v>
      </c>
      <c r="I1681" s="217">
        <f t="shared" si="886"/>
        <v>0</v>
      </c>
      <c r="J1681" s="9">
        <f t="shared" si="886"/>
        <v>68665</v>
      </c>
      <c r="K1681" s="9">
        <f t="shared" si="887"/>
        <v>68665</v>
      </c>
      <c r="L1681" s="217">
        <f>L1682</f>
        <v>0</v>
      </c>
      <c r="M1681" s="9">
        <f>M1682</f>
        <v>68665</v>
      </c>
      <c r="N1681" s="9">
        <f t="shared" si="887"/>
        <v>68665</v>
      </c>
      <c r="O1681" s="217">
        <f>O1682</f>
        <v>0</v>
      </c>
      <c r="P1681" s="9">
        <f>P1682</f>
        <v>68665</v>
      </c>
    </row>
    <row r="1682" spans="2:16" ht="31.5" customHeight="1" x14ac:dyDescent="0.25">
      <c r="B1682" s="156" t="s">
        <v>967</v>
      </c>
      <c r="C1682" s="35">
        <v>812</v>
      </c>
      <c r="D1682" s="61" t="s">
        <v>48</v>
      </c>
      <c r="E1682" s="61" t="s">
        <v>48</v>
      </c>
      <c r="F1682" s="93" t="s">
        <v>968</v>
      </c>
      <c r="G1682" s="58"/>
      <c r="H1682" s="9">
        <f t="shared" ref="H1682:P1682" si="888">H1683+H1686</f>
        <v>68665</v>
      </c>
      <c r="I1682" s="217">
        <f t="shared" si="888"/>
        <v>0</v>
      </c>
      <c r="J1682" s="9">
        <f t="shared" si="888"/>
        <v>68665</v>
      </c>
      <c r="K1682" s="9">
        <f t="shared" si="888"/>
        <v>68665</v>
      </c>
      <c r="L1682" s="217">
        <f t="shared" si="888"/>
        <v>0</v>
      </c>
      <c r="M1682" s="9">
        <f t="shared" si="888"/>
        <v>68665</v>
      </c>
      <c r="N1682" s="9">
        <f t="shared" si="888"/>
        <v>68665</v>
      </c>
      <c r="O1682" s="217">
        <f t="shared" si="888"/>
        <v>0</v>
      </c>
      <c r="P1682" s="9">
        <f t="shared" si="888"/>
        <v>68665</v>
      </c>
    </row>
    <row r="1683" spans="2:16" ht="30" x14ac:dyDescent="0.25">
      <c r="B1683" s="156" t="s">
        <v>2341</v>
      </c>
      <c r="C1683" s="35">
        <v>812</v>
      </c>
      <c r="D1683" s="61" t="s">
        <v>48</v>
      </c>
      <c r="E1683" s="61" t="s">
        <v>48</v>
      </c>
      <c r="F1683" s="93" t="s">
        <v>969</v>
      </c>
      <c r="G1683" s="58"/>
      <c r="H1683" s="9">
        <f t="shared" ref="H1683:P1683" si="889">H1684+H1685</f>
        <v>68665</v>
      </c>
      <c r="I1683" s="217">
        <f t="shared" si="889"/>
        <v>0</v>
      </c>
      <c r="J1683" s="9">
        <f t="shared" si="889"/>
        <v>68665</v>
      </c>
      <c r="K1683" s="9">
        <f t="shared" si="889"/>
        <v>68665</v>
      </c>
      <c r="L1683" s="217">
        <f t="shared" si="889"/>
        <v>0</v>
      </c>
      <c r="M1683" s="9">
        <f t="shared" si="889"/>
        <v>68665</v>
      </c>
      <c r="N1683" s="9">
        <f t="shared" si="889"/>
        <v>68665</v>
      </c>
      <c r="O1683" s="217">
        <f t="shared" si="889"/>
        <v>0</v>
      </c>
      <c r="P1683" s="9">
        <f t="shared" si="889"/>
        <v>68665</v>
      </c>
    </row>
    <row r="1684" spans="2:16" ht="46.5" customHeight="1" x14ac:dyDescent="0.25">
      <c r="B1684" s="156" t="s">
        <v>2327</v>
      </c>
      <c r="C1684" s="35">
        <v>812</v>
      </c>
      <c r="D1684" s="61" t="s">
        <v>48</v>
      </c>
      <c r="E1684" s="61" t="s">
        <v>48</v>
      </c>
      <c r="F1684" s="93" t="s">
        <v>971</v>
      </c>
      <c r="G1684" s="59" t="s">
        <v>20</v>
      </c>
      <c r="H1684" s="43">
        <v>47500</v>
      </c>
      <c r="I1684" s="213"/>
      <c r="J1684" s="43">
        <f>H1684+I1684</f>
        <v>47500</v>
      </c>
      <c r="K1684" s="43">
        <v>47500</v>
      </c>
      <c r="L1684" s="213"/>
      <c r="M1684" s="43">
        <f>K1684+L1684</f>
        <v>47500</v>
      </c>
      <c r="N1684" s="43">
        <v>47500</v>
      </c>
      <c r="O1684" s="213"/>
      <c r="P1684" s="43">
        <f>N1684+O1684</f>
        <v>47500</v>
      </c>
    </row>
    <row r="1685" spans="2:16" ht="30" customHeight="1" x14ac:dyDescent="0.25">
      <c r="B1685" s="156" t="s">
        <v>2342</v>
      </c>
      <c r="C1685" s="35">
        <v>812</v>
      </c>
      <c r="D1685" s="61" t="s">
        <v>48</v>
      </c>
      <c r="E1685" s="61" t="s">
        <v>48</v>
      </c>
      <c r="F1685" s="93" t="s">
        <v>1477</v>
      </c>
      <c r="G1685" s="59" t="s">
        <v>71</v>
      </c>
      <c r="H1685" s="43">
        <v>21165</v>
      </c>
      <c r="I1685" s="213"/>
      <c r="J1685" s="43">
        <f>H1685+I1685</f>
        <v>21165</v>
      </c>
      <c r="K1685" s="43">
        <v>21165</v>
      </c>
      <c r="L1685" s="213"/>
      <c r="M1685" s="43">
        <f>K1685+L1685</f>
        <v>21165</v>
      </c>
      <c r="N1685" s="43">
        <v>21165</v>
      </c>
      <c r="O1685" s="213"/>
      <c r="P1685" s="43">
        <f>N1685+O1685</f>
        <v>21165</v>
      </c>
    </row>
    <row r="1686" spans="2:16" ht="45" hidden="1" customHeight="1" x14ac:dyDescent="0.25">
      <c r="B1686" s="156" t="s">
        <v>1478</v>
      </c>
      <c r="C1686" s="35">
        <v>812</v>
      </c>
      <c r="D1686" s="61" t="s">
        <v>48</v>
      </c>
      <c r="E1686" s="61" t="s">
        <v>48</v>
      </c>
      <c r="F1686" s="93" t="s">
        <v>1479</v>
      </c>
      <c r="G1686" s="58"/>
      <c r="H1686" s="43">
        <f t="shared" ref="H1686:P1686" si="890">H1687+H1688</f>
        <v>0</v>
      </c>
      <c r="I1686" s="213">
        <f t="shared" si="890"/>
        <v>0</v>
      </c>
      <c r="J1686" s="43">
        <f t="shared" si="890"/>
        <v>0</v>
      </c>
      <c r="K1686" s="43">
        <f t="shared" si="890"/>
        <v>0</v>
      </c>
      <c r="L1686" s="213">
        <f t="shared" si="890"/>
        <v>0</v>
      </c>
      <c r="M1686" s="43">
        <f t="shared" si="890"/>
        <v>0</v>
      </c>
      <c r="N1686" s="43">
        <f t="shared" si="890"/>
        <v>0</v>
      </c>
      <c r="O1686" s="213">
        <f t="shared" si="890"/>
        <v>0</v>
      </c>
      <c r="P1686" s="43">
        <f t="shared" si="890"/>
        <v>0</v>
      </c>
    </row>
    <row r="1687" spans="2:16" ht="57" hidden="1" customHeight="1" x14ac:dyDescent="0.25">
      <c r="B1687" s="156" t="s">
        <v>2328</v>
      </c>
      <c r="C1687" s="35">
        <v>812</v>
      </c>
      <c r="D1687" s="61" t="s">
        <v>48</v>
      </c>
      <c r="E1687" s="61" t="s">
        <v>48</v>
      </c>
      <c r="F1687" s="93" t="s">
        <v>1480</v>
      </c>
      <c r="G1687" s="58">
        <v>200</v>
      </c>
      <c r="H1687" s="43"/>
      <c r="I1687" s="213"/>
      <c r="J1687" s="43"/>
      <c r="K1687" s="43"/>
      <c r="L1687" s="213"/>
      <c r="M1687" s="43"/>
      <c r="N1687" s="43"/>
      <c r="O1687" s="213"/>
      <c r="P1687" s="43"/>
    </row>
    <row r="1688" spans="2:16" ht="54" hidden="1" customHeight="1" x14ac:dyDescent="0.25">
      <c r="B1688" s="156" t="s">
        <v>1481</v>
      </c>
      <c r="C1688" s="35">
        <v>812</v>
      </c>
      <c r="D1688" s="61" t="s">
        <v>48</v>
      </c>
      <c r="E1688" s="61" t="s">
        <v>48</v>
      </c>
      <c r="F1688" s="93" t="s">
        <v>1480</v>
      </c>
      <c r="G1688" s="58">
        <v>200</v>
      </c>
      <c r="H1688" s="43"/>
      <c r="I1688" s="213"/>
      <c r="J1688" s="43"/>
      <c r="K1688" s="43"/>
      <c r="L1688" s="213"/>
      <c r="M1688" s="43"/>
      <c r="N1688" s="43"/>
      <c r="O1688" s="213"/>
      <c r="P1688" s="43"/>
    </row>
    <row r="1689" spans="2:16" ht="15.75" x14ac:dyDescent="0.25">
      <c r="B1689" s="158" t="s">
        <v>208</v>
      </c>
      <c r="C1689" s="17" t="s">
        <v>1466</v>
      </c>
      <c r="D1689" s="19">
        <v>10</v>
      </c>
      <c r="E1689" s="19"/>
      <c r="F1689" s="19"/>
      <c r="G1689" s="19"/>
      <c r="H1689" s="8">
        <f t="shared" ref="H1689:P1689" si="891">H1809+H1711+H1789+H1690+H1695</f>
        <v>9491169</v>
      </c>
      <c r="I1689" s="211">
        <f t="shared" si="891"/>
        <v>261457</v>
      </c>
      <c r="J1689" s="8">
        <f t="shared" si="891"/>
        <v>9752626</v>
      </c>
      <c r="K1689" s="8">
        <f t="shared" si="891"/>
        <v>9942723</v>
      </c>
      <c r="L1689" s="211">
        <f t="shared" si="891"/>
        <v>-88190</v>
      </c>
      <c r="M1689" s="8">
        <f t="shared" si="891"/>
        <v>9854533</v>
      </c>
      <c r="N1689" s="8">
        <f t="shared" si="891"/>
        <v>10258002</v>
      </c>
      <c r="O1689" s="211">
        <f t="shared" si="891"/>
        <v>-95577</v>
      </c>
      <c r="P1689" s="8">
        <f t="shared" si="891"/>
        <v>10162425</v>
      </c>
    </row>
    <row r="1690" spans="2:16" ht="15.75" x14ac:dyDescent="0.25">
      <c r="B1690" s="158" t="s">
        <v>1482</v>
      </c>
      <c r="C1690" s="17" t="s">
        <v>1466</v>
      </c>
      <c r="D1690" s="19">
        <v>10</v>
      </c>
      <c r="E1690" s="20" t="s">
        <v>257</v>
      </c>
      <c r="F1690" s="21"/>
      <c r="G1690" s="25"/>
      <c r="H1690" s="8">
        <f>H1691</f>
        <v>91605</v>
      </c>
      <c r="I1690" s="211">
        <f t="shared" ref="I1690:J1693" si="892">I1691</f>
        <v>0</v>
      </c>
      <c r="J1690" s="8">
        <f t="shared" si="892"/>
        <v>91605</v>
      </c>
      <c r="K1690" s="8">
        <f t="shared" ref="K1690:N1693" si="893">K1691</f>
        <v>94431</v>
      </c>
      <c r="L1690" s="211">
        <f t="shared" ref="L1690:M1693" si="894">L1691</f>
        <v>0</v>
      </c>
      <c r="M1690" s="8">
        <f t="shared" si="894"/>
        <v>94431</v>
      </c>
      <c r="N1690" s="8">
        <f t="shared" si="893"/>
        <v>97515</v>
      </c>
      <c r="O1690" s="211">
        <f t="shared" ref="O1690:P1693" si="895">O1691</f>
        <v>0</v>
      </c>
      <c r="P1690" s="8">
        <f t="shared" si="895"/>
        <v>97515</v>
      </c>
    </row>
    <row r="1691" spans="2:16" ht="37.5" customHeight="1" x14ac:dyDescent="0.25">
      <c r="B1691" s="157" t="s">
        <v>1348</v>
      </c>
      <c r="C1691" s="16">
        <v>812</v>
      </c>
      <c r="D1691" s="23">
        <v>10</v>
      </c>
      <c r="E1691" s="24" t="s">
        <v>257</v>
      </c>
      <c r="F1691" s="87" t="s">
        <v>63</v>
      </c>
      <c r="G1691" s="25"/>
      <c r="H1691" s="5">
        <f>H1692</f>
        <v>91605</v>
      </c>
      <c r="I1691" s="220">
        <f t="shared" si="892"/>
        <v>0</v>
      </c>
      <c r="J1691" s="5">
        <f t="shared" si="892"/>
        <v>91605</v>
      </c>
      <c r="K1691" s="5">
        <f t="shared" si="893"/>
        <v>94431</v>
      </c>
      <c r="L1691" s="220">
        <f t="shared" si="894"/>
        <v>0</v>
      </c>
      <c r="M1691" s="5">
        <f t="shared" si="894"/>
        <v>94431</v>
      </c>
      <c r="N1691" s="5">
        <f t="shared" si="893"/>
        <v>97515</v>
      </c>
      <c r="O1691" s="220">
        <f t="shared" si="895"/>
        <v>0</v>
      </c>
      <c r="P1691" s="5">
        <f t="shared" si="895"/>
        <v>97515</v>
      </c>
    </row>
    <row r="1692" spans="2:16" ht="30" customHeight="1" x14ac:dyDescent="0.25">
      <c r="B1692" s="157" t="s">
        <v>1483</v>
      </c>
      <c r="C1692" s="16">
        <v>812</v>
      </c>
      <c r="D1692" s="23">
        <v>10</v>
      </c>
      <c r="E1692" s="24" t="s">
        <v>257</v>
      </c>
      <c r="F1692" s="87" t="s">
        <v>1484</v>
      </c>
      <c r="G1692" s="25"/>
      <c r="H1692" s="5">
        <f>H1693</f>
        <v>91605</v>
      </c>
      <c r="I1692" s="220">
        <f t="shared" si="892"/>
        <v>0</v>
      </c>
      <c r="J1692" s="5">
        <f t="shared" si="892"/>
        <v>91605</v>
      </c>
      <c r="K1692" s="5">
        <f t="shared" si="893"/>
        <v>94431</v>
      </c>
      <c r="L1692" s="220">
        <f t="shared" si="894"/>
        <v>0</v>
      </c>
      <c r="M1692" s="5">
        <f t="shared" si="894"/>
        <v>94431</v>
      </c>
      <c r="N1692" s="5">
        <f t="shared" si="893"/>
        <v>97515</v>
      </c>
      <c r="O1692" s="220">
        <f t="shared" si="895"/>
        <v>0</v>
      </c>
      <c r="P1692" s="5">
        <f t="shared" si="895"/>
        <v>97515</v>
      </c>
    </row>
    <row r="1693" spans="2:16" ht="30" x14ac:dyDescent="0.25">
      <c r="B1693" s="157" t="s">
        <v>947</v>
      </c>
      <c r="C1693" s="16">
        <v>812</v>
      </c>
      <c r="D1693" s="23">
        <v>10</v>
      </c>
      <c r="E1693" s="24" t="s">
        <v>257</v>
      </c>
      <c r="F1693" s="87" t="s">
        <v>948</v>
      </c>
      <c r="G1693" s="25"/>
      <c r="H1693" s="5">
        <f>H1694</f>
        <v>91605</v>
      </c>
      <c r="I1693" s="220">
        <f t="shared" si="892"/>
        <v>0</v>
      </c>
      <c r="J1693" s="5">
        <f t="shared" si="892"/>
        <v>91605</v>
      </c>
      <c r="K1693" s="5">
        <f t="shared" si="893"/>
        <v>94431</v>
      </c>
      <c r="L1693" s="220">
        <f t="shared" si="894"/>
        <v>0</v>
      </c>
      <c r="M1693" s="5">
        <f t="shared" si="894"/>
        <v>94431</v>
      </c>
      <c r="N1693" s="5">
        <f t="shared" si="893"/>
        <v>97515</v>
      </c>
      <c r="O1693" s="220">
        <f t="shared" si="895"/>
        <v>0</v>
      </c>
      <c r="P1693" s="5">
        <f t="shared" si="895"/>
        <v>97515</v>
      </c>
    </row>
    <row r="1694" spans="2:16" ht="40.5" customHeight="1" x14ac:dyDescent="0.25">
      <c r="B1694" s="157" t="s">
        <v>1485</v>
      </c>
      <c r="C1694" s="16">
        <v>812</v>
      </c>
      <c r="D1694" s="23">
        <v>10</v>
      </c>
      <c r="E1694" s="24" t="s">
        <v>257</v>
      </c>
      <c r="F1694" s="87" t="s">
        <v>1486</v>
      </c>
      <c r="G1694" s="25">
        <v>300</v>
      </c>
      <c r="H1694" s="43">
        <v>91605</v>
      </c>
      <c r="I1694" s="213"/>
      <c r="J1694" s="43">
        <f>H1694+I1694</f>
        <v>91605</v>
      </c>
      <c r="K1694" s="43">
        <v>94431</v>
      </c>
      <c r="L1694" s="213"/>
      <c r="M1694" s="43">
        <f>K1694+L1694</f>
        <v>94431</v>
      </c>
      <c r="N1694" s="43">
        <v>97515</v>
      </c>
      <c r="O1694" s="213"/>
      <c r="P1694" s="43">
        <f>N1694+O1694</f>
        <v>97515</v>
      </c>
    </row>
    <row r="1695" spans="2:16" ht="15.75" x14ac:dyDescent="0.25">
      <c r="B1695" s="158" t="s">
        <v>1487</v>
      </c>
      <c r="C1695" s="17" t="s">
        <v>1466</v>
      </c>
      <c r="D1695" s="19">
        <v>10</v>
      </c>
      <c r="E1695" s="20" t="s">
        <v>251</v>
      </c>
      <c r="F1695" s="19"/>
      <c r="G1695" s="19"/>
      <c r="H1695" s="8">
        <f t="shared" ref="H1695:P1695" si="896">H1696</f>
        <v>2103524</v>
      </c>
      <c r="I1695" s="211">
        <f t="shared" si="896"/>
        <v>18668</v>
      </c>
      <c r="J1695" s="8">
        <f t="shared" si="896"/>
        <v>2122192</v>
      </c>
      <c r="K1695" s="8">
        <f t="shared" si="896"/>
        <v>2186780</v>
      </c>
      <c r="L1695" s="211">
        <f t="shared" si="896"/>
        <v>-38081</v>
      </c>
      <c r="M1695" s="8">
        <f t="shared" si="896"/>
        <v>2148699</v>
      </c>
      <c r="N1695" s="8">
        <f t="shared" si="896"/>
        <v>2263127</v>
      </c>
      <c r="O1695" s="211">
        <f t="shared" si="896"/>
        <v>-45449</v>
      </c>
      <c r="P1695" s="8">
        <f t="shared" si="896"/>
        <v>2217678</v>
      </c>
    </row>
    <row r="1696" spans="2:16" ht="43.5" customHeight="1" x14ac:dyDescent="0.25">
      <c r="B1696" s="157" t="s">
        <v>1348</v>
      </c>
      <c r="C1696" s="16">
        <v>812</v>
      </c>
      <c r="D1696" s="23">
        <v>10</v>
      </c>
      <c r="E1696" s="24" t="s">
        <v>251</v>
      </c>
      <c r="F1696" s="87" t="s">
        <v>63</v>
      </c>
      <c r="G1696" s="25"/>
      <c r="H1696" s="5">
        <f t="shared" ref="H1696:P1696" si="897">H1697+H1707</f>
        <v>2103524</v>
      </c>
      <c r="I1696" s="220">
        <f t="shared" si="897"/>
        <v>18668</v>
      </c>
      <c r="J1696" s="5">
        <f t="shared" si="897"/>
        <v>2122192</v>
      </c>
      <c r="K1696" s="5">
        <f t="shared" si="897"/>
        <v>2186780</v>
      </c>
      <c r="L1696" s="220">
        <f t="shared" si="897"/>
        <v>-38081</v>
      </c>
      <c r="M1696" s="5">
        <f t="shared" si="897"/>
        <v>2148699</v>
      </c>
      <c r="N1696" s="5">
        <f t="shared" si="897"/>
        <v>2263127</v>
      </c>
      <c r="O1696" s="220">
        <f t="shared" si="897"/>
        <v>-45449</v>
      </c>
      <c r="P1696" s="5">
        <f t="shared" si="897"/>
        <v>2217678</v>
      </c>
    </row>
    <row r="1697" spans="2:16" ht="29.25" customHeight="1" x14ac:dyDescent="0.25">
      <c r="B1697" s="157" t="s">
        <v>1488</v>
      </c>
      <c r="C1697" s="16">
        <v>812</v>
      </c>
      <c r="D1697" s="23">
        <v>10</v>
      </c>
      <c r="E1697" s="24" t="s">
        <v>251</v>
      </c>
      <c r="F1697" s="87" t="s">
        <v>894</v>
      </c>
      <c r="G1697" s="25"/>
      <c r="H1697" s="9">
        <f t="shared" ref="H1697:P1697" si="898">H1698+H1705</f>
        <v>1958068</v>
      </c>
      <c r="I1697" s="217">
        <f t="shared" si="898"/>
        <v>17388</v>
      </c>
      <c r="J1697" s="9">
        <f t="shared" si="898"/>
        <v>1975456</v>
      </c>
      <c r="K1697" s="9">
        <f t="shared" si="898"/>
        <v>2038807</v>
      </c>
      <c r="L1697" s="217">
        <f t="shared" si="898"/>
        <v>-36016</v>
      </c>
      <c r="M1697" s="9">
        <f t="shared" si="898"/>
        <v>2002791</v>
      </c>
      <c r="N1697" s="9">
        <f t="shared" si="898"/>
        <v>2110058</v>
      </c>
      <c r="O1697" s="217">
        <f t="shared" si="898"/>
        <v>-42932</v>
      </c>
      <c r="P1697" s="9">
        <f t="shared" si="898"/>
        <v>2067126</v>
      </c>
    </row>
    <row r="1698" spans="2:16" ht="40.5" customHeight="1" x14ac:dyDescent="0.25">
      <c r="B1698" s="156" t="s">
        <v>951</v>
      </c>
      <c r="C1698" s="16">
        <v>812</v>
      </c>
      <c r="D1698" s="23">
        <v>10</v>
      </c>
      <c r="E1698" s="24" t="s">
        <v>251</v>
      </c>
      <c r="F1698" s="87" t="s">
        <v>952</v>
      </c>
      <c r="G1698" s="25"/>
      <c r="H1698" s="9">
        <f t="shared" ref="H1698:P1698" si="899">H1699+H1700+H1704+H1701+H1702+H1703</f>
        <v>1957000</v>
      </c>
      <c r="I1698" s="217">
        <f t="shared" si="899"/>
        <v>17388</v>
      </c>
      <c r="J1698" s="9">
        <f t="shared" si="899"/>
        <v>1974388</v>
      </c>
      <c r="K1698" s="9">
        <f t="shared" si="899"/>
        <v>2037739</v>
      </c>
      <c r="L1698" s="217">
        <f t="shared" si="899"/>
        <v>-36016</v>
      </c>
      <c r="M1698" s="9">
        <f t="shared" si="899"/>
        <v>2001723</v>
      </c>
      <c r="N1698" s="9">
        <f t="shared" si="899"/>
        <v>2108990</v>
      </c>
      <c r="O1698" s="217">
        <f t="shared" si="899"/>
        <v>-42932</v>
      </c>
      <c r="P1698" s="9">
        <f t="shared" si="899"/>
        <v>2066058</v>
      </c>
    </row>
    <row r="1699" spans="2:16" ht="55.5" customHeight="1" x14ac:dyDescent="0.25">
      <c r="B1699" s="156" t="s">
        <v>1489</v>
      </c>
      <c r="C1699" s="16">
        <v>812</v>
      </c>
      <c r="D1699" s="23">
        <v>10</v>
      </c>
      <c r="E1699" s="24" t="s">
        <v>251</v>
      </c>
      <c r="F1699" s="87" t="s">
        <v>953</v>
      </c>
      <c r="G1699" s="25">
        <v>300</v>
      </c>
      <c r="H1699" s="43">
        <v>19280</v>
      </c>
      <c r="I1699" s="213"/>
      <c r="J1699" s="43">
        <f t="shared" ref="J1699:J1706" si="900">H1699+I1699</f>
        <v>19280</v>
      </c>
      <c r="K1699" s="43">
        <v>20049</v>
      </c>
      <c r="L1699" s="213"/>
      <c r="M1699" s="43">
        <f t="shared" ref="M1699:M1704" si="901">K1699+L1699</f>
        <v>20049</v>
      </c>
      <c r="N1699" s="43">
        <v>20851</v>
      </c>
      <c r="O1699" s="213"/>
      <c r="P1699" s="43">
        <f t="shared" ref="P1699:P1704" si="902">N1699+O1699</f>
        <v>20851</v>
      </c>
    </row>
    <row r="1700" spans="2:16" ht="68.25" customHeight="1" x14ac:dyDescent="0.25">
      <c r="B1700" s="156" t="s">
        <v>185</v>
      </c>
      <c r="C1700" s="16">
        <v>812</v>
      </c>
      <c r="D1700" s="23">
        <v>10</v>
      </c>
      <c r="E1700" s="24" t="s">
        <v>251</v>
      </c>
      <c r="F1700" s="87" t="s">
        <v>953</v>
      </c>
      <c r="G1700" s="25">
        <v>600</v>
      </c>
      <c r="H1700" s="43">
        <v>680085</v>
      </c>
      <c r="I1700" s="213">
        <v>-719</v>
      </c>
      <c r="J1700" s="43">
        <f t="shared" si="900"/>
        <v>679366</v>
      </c>
      <c r="K1700" s="43">
        <v>695669</v>
      </c>
      <c r="L1700" s="213">
        <v>-13180</v>
      </c>
      <c r="M1700" s="43">
        <f t="shared" si="901"/>
        <v>682489</v>
      </c>
      <c r="N1700" s="43">
        <v>713694</v>
      </c>
      <c r="O1700" s="213">
        <v>-13956</v>
      </c>
      <c r="P1700" s="43">
        <f t="shared" si="902"/>
        <v>699738</v>
      </c>
    </row>
    <row r="1701" spans="2:16" ht="30" hidden="1" x14ac:dyDescent="0.25">
      <c r="B1701" s="156" t="s">
        <v>110</v>
      </c>
      <c r="C1701" s="16">
        <v>812</v>
      </c>
      <c r="D1701" s="23">
        <v>10</v>
      </c>
      <c r="E1701" s="24" t="s">
        <v>251</v>
      </c>
      <c r="F1701" s="87" t="s">
        <v>953</v>
      </c>
      <c r="G1701" s="25">
        <v>800</v>
      </c>
      <c r="H1701" s="43"/>
      <c r="I1701" s="213"/>
      <c r="J1701" s="43">
        <f t="shared" si="900"/>
        <v>0</v>
      </c>
      <c r="K1701" s="43"/>
      <c r="L1701" s="213"/>
      <c r="M1701" s="43">
        <f t="shared" si="901"/>
        <v>0</v>
      </c>
      <c r="N1701" s="43"/>
      <c r="O1701" s="213"/>
      <c r="P1701" s="43">
        <f t="shared" si="902"/>
        <v>0</v>
      </c>
    </row>
    <row r="1702" spans="2:16" ht="42" hidden="1" customHeight="1" x14ac:dyDescent="0.25">
      <c r="B1702" s="156" t="s">
        <v>1490</v>
      </c>
      <c r="C1702" s="16">
        <v>812</v>
      </c>
      <c r="D1702" s="23">
        <v>10</v>
      </c>
      <c r="E1702" s="24" t="s">
        <v>251</v>
      </c>
      <c r="F1702" s="87" t="s">
        <v>1491</v>
      </c>
      <c r="G1702" s="25">
        <v>800</v>
      </c>
      <c r="H1702" s="5"/>
      <c r="I1702" s="220"/>
      <c r="J1702" s="5">
        <f t="shared" si="900"/>
        <v>0</v>
      </c>
      <c r="K1702" s="5"/>
      <c r="L1702" s="220"/>
      <c r="M1702" s="5">
        <f t="shared" si="901"/>
        <v>0</v>
      </c>
      <c r="N1702" s="5"/>
      <c r="O1702" s="220"/>
      <c r="P1702" s="5">
        <f t="shared" si="902"/>
        <v>0</v>
      </c>
    </row>
    <row r="1703" spans="2:16" ht="73.5" hidden="1" customHeight="1" x14ac:dyDescent="0.25">
      <c r="B1703" s="156" t="s">
        <v>1492</v>
      </c>
      <c r="C1703" s="16">
        <v>812</v>
      </c>
      <c r="D1703" s="23">
        <v>10</v>
      </c>
      <c r="E1703" s="24" t="s">
        <v>251</v>
      </c>
      <c r="F1703" s="87" t="s">
        <v>1493</v>
      </c>
      <c r="G1703" s="25">
        <v>600</v>
      </c>
      <c r="H1703" s="43"/>
      <c r="I1703" s="213"/>
      <c r="J1703" s="43">
        <f t="shared" si="900"/>
        <v>0</v>
      </c>
      <c r="K1703" s="43"/>
      <c r="L1703" s="213"/>
      <c r="M1703" s="43">
        <f t="shared" si="901"/>
        <v>0</v>
      </c>
      <c r="N1703" s="43"/>
      <c r="O1703" s="213"/>
      <c r="P1703" s="43">
        <f t="shared" si="902"/>
        <v>0</v>
      </c>
    </row>
    <row r="1704" spans="2:16" ht="43.5" customHeight="1" x14ac:dyDescent="0.25">
      <c r="B1704" s="157" t="s">
        <v>1494</v>
      </c>
      <c r="C1704" s="16">
        <v>812</v>
      </c>
      <c r="D1704" s="23">
        <v>10</v>
      </c>
      <c r="E1704" s="24" t="s">
        <v>251</v>
      </c>
      <c r="F1704" s="87" t="s">
        <v>1495</v>
      </c>
      <c r="G1704" s="25">
        <v>500</v>
      </c>
      <c r="H1704" s="43">
        <v>1257635</v>
      </c>
      <c r="I1704" s="213">
        <v>18107</v>
      </c>
      <c r="J1704" s="43">
        <f t="shared" si="900"/>
        <v>1275742</v>
      </c>
      <c r="K1704" s="43">
        <v>1322021</v>
      </c>
      <c r="L1704" s="213">
        <v>-22836</v>
      </c>
      <c r="M1704" s="43">
        <f t="shared" si="901"/>
        <v>1299185</v>
      </c>
      <c r="N1704" s="43">
        <v>1374445</v>
      </c>
      <c r="O1704" s="213">
        <v>-28976</v>
      </c>
      <c r="P1704" s="43">
        <f t="shared" si="902"/>
        <v>1345469</v>
      </c>
    </row>
    <row r="1705" spans="2:16" ht="84.75" customHeight="1" x14ac:dyDescent="0.25">
      <c r="B1705" s="157" t="s">
        <v>2304</v>
      </c>
      <c r="C1705" s="16">
        <v>812</v>
      </c>
      <c r="D1705" s="23">
        <v>10</v>
      </c>
      <c r="E1705" s="24" t="s">
        <v>251</v>
      </c>
      <c r="F1705" s="87" t="s">
        <v>2168</v>
      </c>
      <c r="G1705" s="25"/>
      <c r="H1705" s="43">
        <f t="shared" ref="H1705:P1705" si="903">H1706</f>
        <v>1068</v>
      </c>
      <c r="I1705" s="213">
        <f t="shared" si="903"/>
        <v>0</v>
      </c>
      <c r="J1705" s="43">
        <f t="shared" si="903"/>
        <v>1068</v>
      </c>
      <c r="K1705" s="43">
        <f t="shared" si="903"/>
        <v>1068</v>
      </c>
      <c r="L1705" s="213">
        <f t="shared" si="903"/>
        <v>0</v>
      </c>
      <c r="M1705" s="43">
        <f t="shared" si="903"/>
        <v>1068</v>
      </c>
      <c r="N1705" s="43">
        <f t="shared" si="903"/>
        <v>1068</v>
      </c>
      <c r="O1705" s="213">
        <f t="shared" si="903"/>
        <v>0</v>
      </c>
      <c r="P1705" s="43">
        <f t="shared" si="903"/>
        <v>1068</v>
      </c>
    </row>
    <row r="1706" spans="2:16" ht="101.25" customHeight="1" x14ac:dyDescent="0.25">
      <c r="B1706" s="157" t="s">
        <v>2169</v>
      </c>
      <c r="C1706" s="16">
        <v>812</v>
      </c>
      <c r="D1706" s="23">
        <v>10</v>
      </c>
      <c r="E1706" s="24" t="s">
        <v>251</v>
      </c>
      <c r="F1706" s="87" t="s">
        <v>2167</v>
      </c>
      <c r="G1706" s="25">
        <v>600</v>
      </c>
      <c r="H1706" s="43">
        <v>1068</v>
      </c>
      <c r="I1706" s="213"/>
      <c r="J1706" s="43">
        <f t="shared" si="900"/>
        <v>1068</v>
      </c>
      <c r="K1706" s="43">
        <v>1068</v>
      </c>
      <c r="L1706" s="213"/>
      <c r="M1706" s="43">
        <f>K1706+L1706</f>
        <v>1068</v>
      </c>
      <c r="N1706" s="43">
        <v>1068</v>
      </c>
      <c r="O1706" s="213"/>
      <c r="P1706" s="43">
        <f>N1706+O1706</f>
        <v>1068</v>
      </c>
    </row>
    <row r="1707" spans="2:16" ht="19.5" customHeight="1" x14ac:dyDescent="0.25">
      <c r="B1707" s="157" t="s">
        <v>1496</v>
      </c>
      <c r="C1707" s="16">
        <v>812</v>
      </c>
      <c r="D1707" s="23">
        <v>10</v>
      </c>
      <c r="E1707" s="24" t="s">
        <v>251</v>
      </c>
      <c r="F1707" s="87" t="s">
        <v>1469</v>
      </c>
      <c r="G1707" s="25"/>
      <c r="H1707" s="43">
        <f t="shared" ref="H1707:P1707" si="904">H1708</f>
        <v>145456</v>
      </c>
      <c r="I1707" s="213">
        <f t="shared" si="904"/>
        <v>1280</v>
      </c>
      <c r="J1707" s="43">
        <f t="shared" si="904"/>
        <v>146736</v>
      </c>
      <c r="K1707" s="43">
        <f t="shared" si="904"/>
        <v>147973</v>
      </c>
      <c r="L1707" s="213">
        <f t="shared" si="904"/>
        <v>-2065</v>
      </c>
      <c r="M1707" s="43">
        <f t="shared" si="904"/>
        <v>145908</v>
      </c>
      <c r="N1707" s="43">
        <f t="shared" si="904"/>
        <v>153069</v>
      </c>
      <c r="O1707" s="213">
        <f t="shared" si="904"/>
        <v>-2517</v>
      </c>
      <c r="P1707" s="43">
        <f t="shared" si="904"/>
        <v>150552</v>
      </c>
    </row>
    <row r="1708" spans="2:16" ht="43.5" customHeight="1" x14ac:dyDescent="0.25">
      <c r="B1708" s="157" t="s">
        <v>2345</v>
      </c>
      <c r="C1708" s="16">
        <v>812</v>
      </c>
      <c r="D1708" s="23">
        <v>10</v>
      </c>
      <c r="E1708" s="24" t="s">
        <v>251</v>
      </c>
      <c r="F1708" s="87" t="s">
        <v>1471</v>
      </c>
      <c r="G1708" s="25"/>
      <c r="H1708" s="43">
        <f t="shared" ref="H1708:P1708" si="905">H1709+H1710</f>
        <v>145456</v>
      </c>
      <c r="I1708" s="213">
        <f t="shared" si="905"/>
        <v>1280</v>
      </c>
      <c r="J1708" s="43">
        <f t="shared" si="905"/>
        <v>146736</v>
      </c>
      <c r="K1708" s="43">
        <f t="shared" si="905"/>
        <v>147973</v>
      </c>
      <c r="L1708" s="213">
        <f t="shared" si="905"/>
        <v>-2065</v>
      </c>
      <c r="M1708" s="43">
        <f t="shared" si="905"/>
        <v>145908</v>
      </c>
      <c r="N1708" s="43">
        <f t="shared" si="905"/>
        <v>153069</v>
      </c>
      <c r="O1708" s="213">
        <f t="shared" si="905"/>
        <v>-2517</v>
      </c>
      <c r="P1708" s="43">
        <f t="shared" si="905"/>
        <v>150552</v>
      </c>
    </row>
    <row r="1709" spans="2:16" ht="72.75" customHeight="1" x14ac:dyDescent="0.25">
      <c r="B1709" s="156" t="s">
        <v>185</v>
      </c>
      <c r="C1709" s="16">
        <v>812</v>
      </c>
      <c r="D1709" s="23">
        <v>10</v>
      </c>
      <c r="E1709" s="24" t="s">
        <v>251</v>
      </c>
      <c r="F1709" s="87" t="s">
        <v>1473</v>
      </c>
      <c r="G1709" s="25">
        <v>600</v>
      </c>
      <c r="H1709" s="43">
        <v>121630</v>
      </c>
      <c r="I1709" s="213">
        <v>1037</v>
      </c>
      <c r="J1709" s="43">
        <f>H1709+I1709</f>
        <v>122667</v>
      </c>
      <c r="K1709" s="43">
        <v>120776</v>
      </c>
      <c r="L1709" s="213">
        <f>-2495+807</f>
        <v>-1688</v>
      </c>
      <c r="M1709" s="43">
        <f>K1709+L1709</f>
        <v>119088</v>
      </c>
      <c r="N1709" s="43">
        <v>124774</v>
      </c>
      <c r="O1709" s="213">
        <f>-2591+535</f>
        <v>-2056</v>
      </c>
      <c r="P1709" s="43">
        <f>N1709+O1709</f>
        <v>122718</v>
      </c>
    </row>
    <row r="1710" spans="2:16" ht="62.25" customHeight="1" x14ac:dyDescent="0.25">
      <c r="B1710" s="157" t="s">
        <v>317</v>
      </c>
      <c r="C1710" s="16">
        <v>812</v>
      </c>
      <c r="D1710" s="23">
        <v>10</v>
      </c>
      <c r="E1710" s="24" t="s">
        <v>251</v>
      </c>
      <c r="F1710" s="87" t="s">
        <v>1476</v>
      </c>
      <c r="G1710" s="25">
        <v>600</v>
      </c>
      <c r="H1710" s="43">
        <v>23826</v>
      </c>
      <c r="I1710" s="213">
        <v>243</v>
      </c>
      <c r="J1710" s="43">
        <f>H1710+I1710</f>
        <v>24069</v>
      </c>
      <c r="K1710" s="43">
        <v>27197</v>
      </c>
      <c r="L1710" s="213">
        <f>-566+189</f>
        <v>-377</v>
      </c>
      <c r="M1710" s="43">
        <f>K1710+L1710</f>
        <v>26820</v>
      </c>
      <c r="N1710" s="43">
        <v>28295</v>
      </c>
      <c r="O1710" s="213">
        <f>-587+126</f>
        <v>-461</v>
      </c>
      <c r="P1710" s="43">
        <f>N1710+O1710</f>
        <v>27834</v>
      </c>
    </row>
    <row r="1711" spans="2:16" ht="15.75" x14ac:dyDescent="0.25">
      <c r="B1711" s="158" t="s">
        <v>209</v>
      </c>
      <c r="C1711" s="17" t="s">
        <v>1466</v>
      </c>
      <c r="D1711" s="19">
        <v>10</v>
      </c>
      <c r="E1711" s="20" t="s">
        <v>99</v>
      </c>
      <c r="F1711" s="19"/>
      <c r="G1711" s="29"/>
      <c r="H1711" s="8">
        <f t="shared" ref="H1711:P1711" si="906">H1712+H1785</f>
        <v>5924277</v>
      </c>
      <c r="I1711" s="211">
        <f t="shared" si="906"/>
        <v>16246</v>
      </c>
      <c r="J1711" s="8">
        <f t="shared" si="906"/>
        <v>5940523</v>
      </c>
      <c r="K1711" s="8">
        <f t="shared" si="906"/>
        <v>6191242</v>
      </c>
      <c r="L1711" s="211">
        <f t="shared" si="906"/>
        <v>0</v>
      </c>
      <c r="M1711" s="8">
        <f t="shared" si="906"/>
        <v>6191242</v>
      </c>
      <c r="N1711" s="8">
        <f t="shared" si="906"/>
        <v>6363375</v>
      </c>
      <c r="O1711" s="211">
        <f t="shared" si="906"/>
        <v>0</v>
      </c>
      <c r="P1711" s="8">
        <f t="shared" si="906"/>
        <v>6363375</v>
      </c>
    </row>
    <row r="1712" spans="2:16" ht="43.5" customHeight="1" x14ac:dyDescent="0.25">
      <c r="B1712" s="163" t="s">
        <v>944</v>
      </c>
      <c r="C1712" s="16">
        <v>812</v>
      </c>
      <c r="D1712" s="23">
        <v>10</v>
      </c>
      <c r="E1712" s="24" t="s">
        <v>99</v>
      </c>
      <c r="F1712" s="87" t="s">
        <v>63</v>
      </c>
      <c r="G1712" s="25"/>
      <c r="H1712" s="5">
        <f t="shared" ref="H1712:P1712" si="907">H1713+H1764+H1776+H1760</f>
        <v>5923692</v>
      </c>
      <c r="I1712" s="220">
        <f t="shared" si="907"/>
        <v>16246</v>
      </c>
      <c r="J1712" s="5">
        <f t="shared" si="907"/>
        <v>5939938</v>
      </c>
      <c r="K1712" s="5">
        <f t="shared" si="907"/>
        <v>6190657</v>
      </c>
      <c r="L1712" s="220">
        <f t="shared" si="907"/>
        <v>0</v>
      </c>
      <c r="M1712" s="5">
        <f t="shared" si="907"/>
        <v>6190657</v>
      </c>
      <c r="N1712" s="5">
        <f t="shared" si="907"/>
        <v>6362790</v>
      </c>
      <c r="O1712" s="220">
        <f t="shared" si="907"/>
        <v>0</v>
      </c>
      <c r="P1712" s="5">
        <f t="shared" si="907"/>
        <v>6362790</v>
      </c>
    </row>
    <row r="1713" spans="2:16" ht="27.75" customHeight="1" x14ac:dyDescent="0.25">
      <c r="B1713" s="157" t="s">
        <v>945</v>
      </c>
      <c r="C1713" s="16">
        <v>812</v>
      </c>
      <c r="D1713" s="23">
        <v>10</v>
      </c>
      <c r="E1713" s="24" t="s">
        <v>99</v>
      </c>
      <c r="F1713" s="87" t="s">
        <v>946</v>
      </c>
      <c r="G1713" s="25"/>
      <c r="H1713" s="9">
        <f t="shared" ref="H1713:P1713" si="908">H1714+H1725+H1752+H1758</f>
        <v>4704758</v>
      </c>
      <c r="I1713" s="217">
        <f t="shared" si="908"/>
        <v>16246</v>
      </c>
      <c r="J1713" s="9">
        <f t="shared" si="908"/>
        <v>4721004</v>
      </c>
      <c r="K1713" s="9">
        <f t="shared" si="908"/>
        <v>4906789</v>
      </c>
      <c r="L1713" s="217">
        <f t="shared" si="908"/>
        <v>0</v>
      </c>
      <c r="M1713" s="9">
        <f t="shared" si="908"/>
        <v>4906789</v>
      </c>
      <c r="N1713" s="9">
        <f t="shared" si="908"/>
        <v>5016818</v>
      </c>
      <c r="O1713" s="217">
        <f t="shared" si="908"/>
        <v>0</v>
      </c>
      <c r="P1713" s="9">
        <f t="shared" si="908"/>
        <v>5016818</v>
      </c>
    </row>
    <row r="1714" spans="2:16" ht="39.75" customHeight="1" x14ac:dyDescent="0.25">
      <c r="B1714" s="256" t="s">
        <v>1497</v>
      </c>
      <c r="C1714" s="16">
        <v>812</v>
      </c>
      <c r="D1714" s="23">
        <v>10</v>
      </c>
      <c r="E1714" s="24" t="s">
        <v>99</v>
      </c>
      <c r="F1714" s="87" t="s">
        <v>1498</v>
      </c>
      <c r="G1714" s="25"/>
      <c r="H1714" s="5">
        <f t="shared" ref="H1714:P1714" si="909">H1716+H1718+H1719+H1720+H1721+H1723+H1715+H1722+H1717+H1724</f>
        <v>2849169</v>
      </c>
      <c r="I1714" s="220">
        <f t="shared" si="909"/>
        <v>16514</v>
      </c>
      <c r="J1714" s="5">
        <f t="shared" si="909"/>
        <v>2865683</v>
      </c>
      <c r="K1714" s="5">
        <f t="shared" si="909"/>
        <v>2927455</v>
      </c>
      <c r="L1714" s="220">
        <f t="shared" si="909"/>
        <v>0</v>
      </c>
      <c r="M1714" s="5">
        <f t="shared" si="909"/>
        <v>2927455</v>
      </c>
      <c r="N1714" s="5">
        <f t="shared" si="909"/>
        <v>2968733</v>
      </c>
      <c r="O1714" s="220">
        <f t="shared" si="909"/>
        <v>0</v>
      </c>
      <c r="P1714" s="5">
        <f t="shared" si="909"/>
        <v>2968733</v>
      </c>
    </row>
    <row r="1715" spans="2:16" ht="74.25" hidden="1" customHeight="1" x14ac:dyDescent="0.25">
      <c r="B1715" s="163" t="s">
        <v>1499</v>
      </c>
      <c r="C1715" s="16">
        <v>812</v>
      </c>
      <c r="D1715" s="23">
        <v>10</v>
      </c>
      <c r="E1715" s="24" t="s">
        <v>99</v>
      </c>
      <c r="F1715" s="87" t="s">
        <v>1500</v>
      </c>
      <c r="G1715" s="25">
        <v>300</v>
      </c>
      <c r="H1715" s="43"/>
      <c r="I1715" s="213"/>
      <c r="J1715" s="43"/>
      <c r="K1715" s="43"/>
      <c r="L1715" s="213"/>
      <c r="M1715" s="43"/>
      <c r="N1715" s="43"/>
      <c r="O1715" s="213"/>
      <c r="P1715" s="43"/>
    </row>
    <row r="1716" spans="2:16" ht="30.75" customHeight="1" x14ac:dyDescent="0.25">
      <c r="B1716" s="157" t="s">
        <v>1501</v>
      </c>
      <c r="C1716" s="16">
        <v>812</v>
      </c>
      <c r="D1716" s="23">
        <v>10</v>
      </c>
      <c r="E1716" s="24" t="s">
        <v>99</v>
      </c>
      <c r="F1716" s="87" t="s">
        <v>1502</v>
      </c>
      <c r="G1716" s="25">
        <v>500</v>
      </c>
      <c r="H1716" s="43">
        <v>1898252</v>
      </c>
      <c r="I1716" s="213"/>
      <c r="J1716" s="43">
        <f t="shared" ref="J1716:J1751" si="910">H1716+I1716</f>
        <v>1898252</v>
      </c>
      <c r="K1716" s="43">
        <v>1936571</v>
      </c>
      <c r="L1716" s="213"/>
      <c r="M1716" s="43">
        <f t="shared" ref="M1716:M1724" si="911">K1716+L1716</f>
        <v>1936571</v>
      </c>
      <c r="N1716" s="43">
        <v>1936462</v>
      </c>
      <c r="O1716" s="213"/>
      <c r="P1716" s="43">
        <f t="shared" ref="P1716:P1724" si="912">N1716+O1716</f>
        <v>1936462</v>
      </c>
    </row>
    <row r="1717" spans="2:16" ht="46.5" customHeight="1" x14ac:dyDescent="0.25">
      <c r="B1717" s="157" t="s">
        <v>2283</v>
      </c>
      <c r="C1717" s="16">
        <v>812</v>
      </c>
      <c r="D1717" s="23">
        <v>10</v>
      </c>
      <c r="E1717" s="24" t="s">
        <v>99</v>
      </c>
      <c r="F1717" s="87" t="s">
        <v>1503</v>
      </c>
      <c r="G1717" s="51">
        <v>500</v>
      </c>
      <c r="H1717" s="43">
        <v>102865</v>
      </c>
      <c r="I1717" s="213"/>
      <c r="J1717" s="43">
        <f t="shared" si="910"/>
        <v>102865</v>
      </c>
      <c r="K1717" s="43">
        <v>108585</v>
      </c>
      <c r="L1717" s="213"/>
      <c r="M1717" s="43">
        <f t="shared" si="911"/>
        <v>108585</v>
      </c>
      <c r="N1717" s="43">
        <v>114622</v>
      </c>
      <c r="O1717" s="213"/>
      <c r="P1717" s="43">
        <f t="shared" si="912"/>
        <v>114622</v>
      </c>
    </row>
    <row r="1718" spans="2:16" ht="54.75" customHeight="1" x14ac:dyDescent="0.25">
      <c r="B1718" s="163" t="s">
        <v>1504</v>
      </c>
      <c r="C1718" s="16">
        <v>812</v>
      </c>
      <c r="D1718" s="23">
        <v>10</v>
      </c>
      <c r="E1718" s="24" t="s">
        <v>99</v>
      </c>
      <c r="F1718" s="87" t="s">
        <v>1505</v>
      </c>
      <c r="G1718" s="25">
        <v>500</v>
      </c>
      <c r="H1718" s="43">
        <v>583428</v>
      </c>
      <c r="I1718" s="213"/>
      <c r="J1718" s="43">
        <f t="shared" si="910"/>
        <v>583428</v>
      </c>
      <c r="K1718" s="43">
        <v>606766</v>
      </c>
      <c r="L1718" s="213"/>
      <c r="M1718" s="43">
        <f t="shared" si="911"/>
        <v>606766</v>
      </c>
      <c r="N1718" s="43">
        <v>631037</v>
      </c>
      <c r="O1718" s="213"/>
      <c r="P1718" s="43">
        <f t="shared" si="912"/>
        <v>631037</v>
      </c>
    </row>
    <row r="1719" spans="2:16" ht="81" customHeight="1" x14ac:dyDescent="0.25">
      <c r="B1719" s="157" t="s">
        <v>1506</v>
      </c>
      <c r="C1719" s="16">
        <v>812</v>
      </c>
      <c r="D1719" s="23">
        <v>10</v>
      </c>
      <c r="E1719" s="24" t="s">
        <v>99</v>
      </c>
      <c r="F1719" s="87" t="s">
        <v>1507</v>
      </c>
      <c r="G1719" s="25">
        <v>500</v>
      </c>
      <c r="H1719" s="43">
        <v>24902</v>
      </c>
      <c r="I1719" s="213"/>
      <c r="J1719" s="43">
        <f t="shared" si="910"/>
        <v>24902</v>
      </c>
      <c r="K1719" s="43">
        <v>25899</v>
      </c>
      <c r="L1719" s="213"/>
      <c r="M1719" s="43">
        <f t="shared" si="911"/>
        <v>25899</v>
      </c>
      <c r="N1719" s="43">
        <v>26936</v>
      </c>
      <c r="O1719" s="213"/>
      <c r="P1719" s="43">
        <f t="shared" si="912"/>
        <v>26936</v>
      </c>
    </row>
    <row r="1720" spans="2:16" ht="56.25" customHeight="1" x14ac:dyDescent="0.25">
      <c r="B1720" s="157" t="s">
        <v>1508</v>
      </c>
      <c r="C1720" s="16">
        <v>812</v>
      </c>
      <c r="D1720" s="23">
        <v>10</v>
      </c>
      <c r="E1720" s="24" t="s">
        <v>99</v>
      </c>
      <c r="F1720" s="87" t="s">
        <v>1509</v>
      </c>
      <c r="G1720" s="62">
        <v>500</v>
      </c>
      <c r="H1720" s="43">
        <v>157193</v>
      </c>
      <c r="I1720" s="213"/>
      <c r="J1720" s="43">
        <f t="shared" si="910"/>
        <v>157193</v>
      </c>
      <c r="K1720" s="43">
        <v>163480</v>
      </c>
      <c r="L1720" s="213"/>
      <c r="M1720" s="43">
        <f t="shared" si="911"/>
        <v>163480</v>
      </c>
      <c r="N1720" s="43">
        <v>170019</v>
      </c>
      <c r="O1720" s="213"/>
      <c r="P1720" s="43">
        <f t="shared" si="912"/>
        <v>170019</v>
      </c>
    </row>
    <row r="1721" spans="2:16" ht="55.5" customHeight="1" x14ac:dyDescent="0.25">
      <c r="B1721" s="156" t="s">
        <v>1510</v>
      </c>
      <c r="C1721" s="16">
        <v>812</v>
      </c>
      <c r="D1721" s="23">
        <v>10</v>
      </c>
      <c r="E1721" s="24" t="s">
        <v>99</v>
      </c>
      <c r="F1721" s="87" t="s">
        <v>1511</v>
      </c>
      <c r="G1721" s="62">
        <v>500</v>
      </c>
      <c r="H1721" s="43">
        <v>77052</v>
      </c>
      <c r="I1721" s="213"/>
      <c r="J1721" s="43">
        <f t="shared" si="910"/>
        <v>77052</v>
      </c>
      <c r="K1721" s="43">
        <v>80132</v>
      </c>
      <c r="L1721" s="213"/>
      <c r="M1721" s="43">
        <f t="shared" si="911"/>
        <v>80132</v>
      </c>
      <c r="N1721" s="43">
        <v>83334</v>
      </c>
      <c r="O1721" s="213"/>
      <c r="P1721" s="43">
        <f t="shared" si="912"/>
        <v>83334</v>
      </c>
    </row>
    <row r="1722" spans="2:16" ht="89.25" hidden="1" customHeight="1" x14ac:dyDescent="0.25">
      <c r="B1722" s="156" t="s">
        <v>1512</v>
      </c>
      <c r="C1722" s="16">
        <v>812</v>
      </c>
      <c r="D1722" s="23">
        <v>10</v>
      </c>
      <c r="E1722" s="24" t="s">
        <v>99</v>
      </c>
      <c r="F1722" s="87" t="s">
        <v>1513</v>
      </c>
      <c r="G1722" s="62">
        <v>500</v>
      </c>
      <c r="H1722" s="43"/>
      <c r="I1722" s="213"/>
      <c r="J1722" s="43">
        <f t="shared" si="910"/>
        <v>0</v>
      </c>
      <c r="K1722" s="43"/>
      <c r="L1722" s="213"/>
      <c r="M1722" s="43">
        <f t="shared" si="911"/>
        <v>0</v>
      </c>
      <c r="N1722" s="43"/>
      <c r="O1722" s="213"/>
      <c r="P1722" s="43">
        <f t="shared" si="912"/>
        <v>0</v>
      </c>
    </row>
    <row r="1723" spans="2:16" ht="81.75" hidden="1" customHeight="1" x14ac:dyDescent="0.25">
      <c r="B1723" s="157" t="s">
        <v>1514</v>
      </c>
      <c r="C1723" s="16">
        <v>812</v>
      </c>
      <c r="D1723" s="23">
        <v>10</v>
      </c>
      <c r="E1723" s="24" t="s">
        <v>99</v>
      </c>
      <c r="F1723" s="87" t="s">
        <v>1515</v>
      </c>
      <c r="G1723" s="52" t="s">
        <v>71</v>
      </c>
      <c r="H1723" s="43"/>
      <c r="I1723" s="213"/>
      <c r="J1723" s="43">
        <f t="shared" si="910"/>
        <v>0</v>
      </c>
      <c r="K1723" s="43"/>
      <c r="L1723" s="213"/>
      <c r="M1723" s="43">
        <f t="shared" si="911"/>
        <v>0</v>
      </c>
      <c r="N1723" s="43"/>
      <c r="O1723" s="213"/>
      <c r="P1723" s="43">
        <f t="shared" si="912"/>
        <v>0</v>
      </c>
    </row>
    <row r="1724" spans="2:16" ht="59.25" customHeight="1" x14ac:dyDescent="0.25">
      <c r="B1724" s="157" t="s">
        <v>1516</v>
      </c>
      <c r="C1724" s="17" t="s">
        <v>1466</v>
      </c>
      <c r="D1724" s="24" t="s">
        <v>130</v>
      </c>
      <c r="E1724" s="24" t="s">
        <v>27</v>
      </c>
      <c r="F1724" s="87" t="s">
        <v>1517</v>
      </c>
      <c r="G1724" s="52" t="s">
        <v>71</v>
      </c>
      <c r="H1724" s="43">
        <v>5477</v>
      </c>
      <c r="I1724" s="213">
        <v>16514</v>
      </c>
      <c r="J1724" s="43">
        <f t="shared" si="910"/>
        <v>21991</v>
      </c>
      <c r="K1724" s="43">
        <v>6022</v>
      </c>
      <c r="L1724" s="213"/>
      <c r="M1724" s="43">
        <f t="shared" si="911"/>
        <v>6022</v>
      </c>
      <c r="N1724" s="43">
        <v>6323</v>
      </c>
      <c r="O1724" s="213"/>
      <c r="P1724" s="43">
        <f t="shared" si="912"/>
        <v>6323</v>
      </c>
    </row>
    <row r="1725" spans="2:16" ht="28.5" customHeight="1" x14ac:dyDescent="0.25">
      <c r="B1725" s="156" t="s">
        <v>947</v>
      </c>
      <c r="C1725" s="16">
        <v>812</v>
      </c>
      <c r="D1725" s="23">
        <v>10</v>
      </c>
      <c r="E1725" s="24" t="s">
        <v>99</v>
      </c>
      <c r="F1725" s="87" t="s">
        <v>948</v>
      </c>
      <c r="G1725" s="51"/>
      <c r="H1725" s="9">
        <f t="shared" ref="H1725:P1725" si="913">H1726+H1728+H1729+H1730+H1731+H1732+H1735+H1736+H1737+H1738+H1739+H1740+H1741+H1742+H1743+H1744+H1745+H1746+H1747+H1748+H1749+H1750+H1751+H1727+H1733+H1734</f>
        <v>1852143</v>
      </c>
      <c r="I1725" s="217">
        <f t="shared" si="913"/>
        <v>-268</v>
      </c>
      <c r="J1725" s="9">
        <f t="shared" si="913"/>
        <v>1851875</v>
      </c>
      <c r="K1725" s="9">
        <f t="shared" si="913"/>
        <v>1975694</v>
      </c>
      <c r="L1725" s="217">
        <f t="shared" si="913"/>
        <v>0</v>
      </c>
      <c r="M1725" s="9">
        <f t="shared" si="913"/>
        <v>1975694</v>
      </c>
      <c r="N1725" s="9">
        <f t="shared" si="913"/>
        <v>2044279</v>
      </c>
      <c r="O1725" s="217">
        <f t="shared" si="913"/>
        <v>0</v>
      </c>
      <c r="P1725" s="9">
        <f t="shared" si="913"/>
        <v>2044279</v>
      </c>
    </row>
    <row r="1726" spans="2:16" ht="53.25" customHeight="1" x14ac:dyDescent="0.25">
      <c r="B1726" s="157" t="s">
        <v>1518</v>
      </c>
      <c r="C1726" s="16">
        <v>812</v>
      </c>
      <c r="D1726" s="23">
        <v>10</v>
      </c>
      <c r="E1726" s="24" t="s">
        <v>99</v>
      </c>
      <c r="F1726" s="87" t="s">
        <v>1519</v>
      </c>
      <c r="G1726" s="51">
        <v>300</v>
      </c>
      <c r="H1726" s="43">
        <v>15515</v>
      </c>
      <c r="I1726" s="213"/>
      <c r="J1726" s="43">
        <f t="shared" si="910"/>
        <v>15515</v>
      </c>
      <c r="K1726" s="43">
        <v>16135</v>
      </c>
      <c r="L1726" s="213"/>
      <c r="M1726" s="43">
        <f t="shared" ref="M1726:M1751" si="914">K1726+L1726</f>
        <v>16135</v>
      </c>
      <c r="N1726" s="43">
        <v>16813</v>
      </c>
      <c r="O1726" s="213"/>
      <c r="P1726" s="43">
        <f t="shared" ref="P1726:P1751" si="915">N1726+O1726</f>
        <v>16813</v>
      </c>
    </row>
    <row r="1727" spans="2:16" ht="54" customHeight="1" x14ac:dyDescent="0.25">
      <c r="B1727" s="157" t="s">
        <v>1520</v>
      </c>
      <c r="C1727" s="16">
        <v>812</v>
      </c>
      <c r="D1727" s="23">
        <v>10</v>
      </c>
      <c r="E1727" s="24" t="s">
        <v>99</v>
      </c>
      <c r="F1727" s="87" t="s">
        <v>1521</v>
      </c>
      <c r="G1727" s="52" t="s">
        <v>20</v>
      </c>
      <c r="H1727" s="43">
        <v>14819</v>
      </c>
      <c r="I1727" s="213"/>
      <c r="J1727" s="43">
        <f t="shared" si="910"/>
        <v>14819</v>
      </c>
      <c r="K1727" s="43">
        <v>14819</v>
      </c>
      <c r="L1727" s="213"/>
      <c r="M1727" s="43">
        <f t="shared" si="914"/>
        <v>14819</v>
      </c>
      <c r="N1727" s="43">
        <v>14819</v>
      </c>
      <c r="O1727" s="213"/>
      <c r="P1727" s="43">
        <f t="shared" si="915"/>
        <v>14819</v>
      </c>
    </row>
    <row r="1728" spans="2:16" ht="45" hidden="1" customHeight="1" x14ac:dyDescent="0.25">
      <c r="B1728" s="157" t="s">
        <v>1522</v>
      </c>
      <c r="C1728" s="16">
        <v>812</v>
      </c>
      <c r="D1728" s="23">
        <v>10</v>
      </c>
      <c r="E1728" s="24" t="s">
        <v>99</v>
      </c>
      <c r="F1728" s="87" t="s">
        <v>1521</v>
      </c>
      <c r="G1728" s="51">
        <v>300</v>
      </c>
      <c r="H1728" s="43"/>
      <c r="I1728" s="213"/>
      <c r="J1728" s="43">
        <f t="shared" si="910"/>
        <v>0</v>
      </c>
      <c r="K1728" s="43"/>
      <c r="L1728" s="213"/>
      <c r="M1728" s="43">
        <f t="shared" si="914"/>
        <v>0</v>
      </c>
      <c r="N1728" s="43"/>
      <c r="O1728" s="213"/>
      <c r="P1728" s="43">
        <f t="shared" si="915"/>
        <v>0</v>
      </c>
    </row>
    <row r="1729" spans="2:16" ht="30" x14ac:dyDescent="0.25">
      <c r="B1729" s="157" t="s">
        <v>1523</v>
      </c>
      <c r="C1729" s="16">
        <v>812</v>
      </c>
      <c r="D1729" s="23">
        <v>10</v>
      </c>
      <c r="E1729" s="24" t="s">
        <v>99</v>
      </c>
      <c r="F1729" s="87" t="s">
        <v>1524</v>
      </c>
      <c r="G1729" s="51">
        <v>300</v>
      </c>
      <c r="H1729" s="43">
        <v>800</v>
      </c>
      <c r="I1729" s="213"/>
      <c r="J1729" s="43">
        <f t="shared" si="910"/>
        <v>800</v>
      </c>
      <c r="K1729" s="43">
        <v>869</v>
      </c>
      <c r="L1729" s="213"/>
      <c r="M1729" s="43">
        <f t="shared" si="914"/>
        <v>869</v>
      </c>
      <c r="N1729" s="43">
        <v>869</v>
      </c>
      <c r="O1729" s="213"/>
      <c r="P1729" s="43">
        <f t="shared" si="915"/>
        <v>869</v>
      </c>
    </row>
    <row r="1730" spans="2:16" ht="42.75" customHeight="1" x14ac:dyDescent="0.25">
      <c r="B1730" s="157" t="s">
        <v>1525</v>
      </c>
      <c r="C1730" s="16">
        <v>812</v>
      </c>
      <c r="D1730" s="23">
        <v>10</v>
      </c>
      <c r="E1730" s="24" t="s">
        <v>99</v>
      </c>
      <c r="F1730" s="87" t="s">
        <v>1526</v>
      </c>
      <c r="G1730" s="51">
        <v>300</v>
      </c>
      <c r="H1730" s="43">
        <v>3074</v>
      </c>
      <c r="I1730" s="213"/>
      <c r="J1730" s="43">
        <f t="shared" si="910"/>
        <v>3074</v>
      </c>
      <c r="K1730" s="43">
        <v>3144</v>
      </c>
      <c r="L1730" s="213"/>
      <c r="M1730" s="43">
        <f t="shared" si="914"/>
        <v>3144</v>
      </c>
      <c r="N1730" s="43">
        <v>3297</v>
      </c>
      <c r="O1730" s="213"/>
      <c r="P1730" s="43">
        <f t="shared" si="915"/>
        <v>3297</v>
      </c>
    </row>
    <row r="1731" spans="2:16" ht="43.5" customHeight="1" x14ac:dyDescent="0.25">
      <c r="B1731" s="157" t="s">
        <v>1527</v>
      </c>
      <c r="C1731" s="16">
        <v>812</v>
      </c>
      <c r="D1731" s="23">
        <v>10</v>
      </c>
      <c r="E1731" s="24" t="s">
        <v>99</v>
      </c>
      <c r="F1731" s="87" t="s">
        <v>1528</v>
      </c>
      <c r="G1731" s="51">
        <v>300</v>
      </c>
      <c r="H1731" s="43">
        <v>9</v>
      </c>
      <c r="I1731" s="213"/>
      <c r="J1731" s="43">
        <f t="shared" si="910"/>
        <v>9</v>
      </c>
      <c r="K1731" s="43">
        <v>9</v>
      </c>
      <c r="L1731" s="213"/>
      <c r="M1731" s="43">
        <f t="shared" si="914"/>
        <v>9</v>
      </c>
      <c r="N1731" s="43">
        <v>9</v>
      </c>
      <c r="O1731" s="213"/>
      <c r="P1731" s="43">
        <f t="shared" si="915"/>
        <v>9</v>
      </c>
    </row>
    <row r="1732" spans="2:16" ht="42.75" customHeight="1" x14ac:dyDescent="0.25">
      <c r="B1732" s="157" t="s">
        <v>1529</v>
      </c>
      <c r="C1732" s="16">
        <v>812</v>
      </c>
      <c r="D1732" s="23">
        <v>10</v>
      </c>
      <c r="E1732" s="24" t="s">
        <v>99</v>
      </c>
      <c r="F1732" s="87" t="s">
        <v>1530</v>
      </c>
      <c r="G1732" s="51">
        <v>300</v>
      </c>
      <c r="H1732" s="43">
        <v>2392</v>
      </c>
      <c r="I1732" s="213"/>
      <c r="J1732" s="43">
        <f t="shared" si="910"/>
        <v>2392</v>
      </c>
      <c r="K1732" s="43">
        <v>2468</v>
      </c>
      <c r="L1732" s="213"/>
      <c r="M1732" s="43">
        <f t="shared" si="914"/>
        <v>2468</v>
      </c>
      <c r="N1732" s="43">
        <v>2203</v>
      </c>
      <c r="O1732" s="213"/>
      <c r="P1732" s="43">
        <f t="shared" si="915"/>
        <v>2203</v>
      </c>
    </row>
    <row r="1733" spans="2:16" ht="57" hidden="1" customHeight="1" x14ac:dyDescent="0.25">
      <c r="B1733" s="156" t="s">
        <v>1531</v>
      </c>
      <c r="C1733" s="16">
        <v>812</v>
      </c>
      <c r="D1733" s="23">
        <v>10</v>
      </c>
      <c r="E1733" s="24" t="s">
        <v>99</v>
      </c>
      <c r="F1733" s="87" t="s">
        <v>1532</v>
      </c>
      <c r="G1733" s="52" t="s">
        <v>22</v>
      </c>
      <c r="H1733" s="43"/>
      <c r="I1733" s="213"/>
      <c r="J1733" s="43">
        <f t="shared" si="910"/>
        <v>0</v>
      </c>
      <c r="K1733" s="43"/>
      <c r="L1733" s="213"/>
      <c r="M1733" s="43">
        <f t="shared" si="914"/>
        <v>0</v>
      </c>
      <c r="N1733" s="43"/>
      <c r="O1733" s="213"/>
      <c r="P1733" s="43">
        <f t="shared" si="915"/>
        <v>0</v>
      </c>
    </row>
    <row r="1734" spans="2:16" ht="45" hidden="1" customHeight="1" x14ac:dyDescent="0.25">
      <c r="B1734" s="156" t="s">
        <v>1533</v>
      </c>
      <c r="C1734" s="16">
        <v>812</v>
      </c>
      <c r="D1734" s="23">
        <v>10</v>
      </c>
      <c r="E1734" s="24" t="s">
        <v>99</v>
      </c>
      <c r="F1734" s="87" t="s">
        <v>1534</v>
      </c>
      <c r="G1734" s="52" t="s">
        <v>210</v>
      </c>
      <c r="H1734" s="43"/>
      <c r="I1734" s="213"/>
      <c r="J1734" s="43">
        <f t="shared" si="910"/>
        <v>0</v>
      </c>
      <c r="K1734" s="43"/>
      <c r="L1734" s="213"/>
      <c r="M1734" s="43">
        <f t="shared" si="914"/>
        <v>0</v>
      </c>
      <c r="N1734" s="43"/>
      <c r="O1734" s="213"/>
      <c r="P1734" s="43">
        <f t="shared" si="915"/>
        <v>0</v>
      </c>
    </row>
    <row r="1735" spans="2:16" ht="45" customHeight="1" x14ac:dyDescent="0.25">
      <c r="B1735" s="157" t="s">
        <v>1171</v>
      </c>
      <c r="C1735" s="16">
        <v>812</v>
      </c>
      <c r="D1735" s="23">
        <v>10</v>
      </c>
      <c r="E1735" s="24" t="s">
        <v>99</v>
      </c>
      <c r="F1735" s="87" t="s">
        <v>1535</v>
      </c>
      <c r="G1735" s="51">
        <v>200</v>
      </c>
      <c r="H1735" s="43">
        <v>8327</v>
      </c>
      <c r="I1735" s="213">
        <v>103</v>
      </c>
      <c r="J1735" s="43">
        <f t="shared" si="910"/>
        <v>8430</v>
      </c>
      <c r="K1735" s="43">
        <v>6952</v>
      </c>
      <c r="L1735" s="213">
        <v>371</v>
      </c>
      <c r="M1735" s="43">
        <f t="shared" si="914"/>
        <v>7323</v>
      </c>
      <c r="N1735" s="43">
        <v>10010</v>
      </c>
      <c r="O1735" s="213">
        <v>371</v>
      </c>
      <c r="P1735" s="43">
        <f t="shared" si="915"/>
        <v>10381</v>
      </c>
    </row>
    <row r="1736" spans="2:16" ht="30" x14ac:dyDescent="0.25">
      <c r="B1736" s="157" t="s">
        <v>1536</v>
      </c>
      <c r="C1736" s="16">
        <v>812</v>
      </c>
      <c r="D1736" s="23">
        <v>10</v>
      </c>
      <c r="E1736" s="24" t="s">
        <v>99</v>
      </c>
      <c r="F1736" s="87" t="s">
        <v>1535</v>
      </c>
      <c r="G1736" s="51">
        <v>300</v>
      </c>
      <c r="H1736" s="43">
        <v>3779</v>
      </c>
      <c r="I1736" s="213">
        <v>-371</v>
      </c>
      <c r="J1736" s="43">
        <f t="shared" si="910"/>
        <v>3408</v>
      </c>
      <c r="K1736" s="43">
        <v>3789</v>
      </c>
      <c r="L1736" s="213">
        <v>-371</v>
      </c>
      <c r="M1736" s="43">
        <f t="shared" si="914"/>
        <v>3418</v>
      </c>
      <c r="N1736" s="43">
        <v>3798</v>
      </c>
      <c r="O1736" s="213">
        <v>-371</v>
      </c>
      <c r="P1736" s="43">
        <f t="shared" si="915"/>
        <v>3427</v>
      </c>
    </row>
    <row r="1737" spans="2:16" ht="66" customHeight="1" x14ac:dyDescent="0.25">
      <c r="B1737" s="156" t="s">
        <v>1537</v>
      </c>
      <c r="C1737" s="16">
        <v>812</v>
      </c>
      <c r="D1737" s="23">
        <v>10</v>
      </c>
      <c r="E1737" s="24" t="s">
        <v>99</v>
      </c>
      <c r="F1737" s="87" t="s">
        <v>1538</v>
      </c>
      <c r="G1737" s="58">
        <v>500</v>
      </c>
      <c r="H1737" s="43">
        <v>636011</v>
      </c>
      <c r="I1737" s="213"/>
      <c r="J1737" s="43">
        <f t="shared" si="910"/>
        <v>636011</v>
      </c>
      <c r="K1737" s="43">
        <v>721719</v>
      </c>
      <c r="L1737" s="213"/>
      <c r="M1737" s="43">
        <f t="shared" si="914"/>
        <v>721719</v>
      </c>
      <c r="N1737" s="43">
        <v>745785</v>
      </c>
      <c r="O1737" s="213"/>
      <c r="P1737" s="43">
        <f t="shared" si="915"/>
        <v>745785</v>
      </c>
    </row>
    <row r="1738" spans="2:16" ht="65.25" customHeight="1" x14ac:dyDescent="0.25">
      <c r="B1738" s="156" t="s">
        <v>1539</v>
      </c>
      <c r="C1738" s="16">
        <v>812</v>
      </c>
      <c r="D1738" s="23">
        <v>10</v>
      </c>
      <c r="E1738" s="24" t="s">
        <v>99</v>
      </c>
      <c r="F1738" s="87" t="s">
        <v>1540</v>
      </c>
      <c r="G1738" s="58">
        <v>500</v>
      </c>
      <c r="H1738" s="43">
        <v>148533</v>
      </c>
      <c r="I1738" s="213"/>
      <c r="J1738" s="43">
        <f t="shared" si="910"/>
        <v>148533</v>
      </c>
      <c r="K1738" s="43">
        <v>154474</v>
      </c>
      <c r="L1738" s="213"/>
      <c r="M1738" s="43">
        <f t="shared" si="914"/>
        <v>154474</v>
      </c>
      <c r="N1738" s="43">
        <v>160660</v>
      </c>
      <c r="O1738" s="213"/>
      <c r="P1738" s="43">
        <f t="shared" si="915"/>
        <v>160660</v>
      </c>
    </row>
    <row r="1739" spans="2:16" ht="105" customHeight="1" x14ac:dyDescent="0.25">
      <c r="B1739" s="156" t="s">
        <v>1541</v>
      </c>
      <c r="C1739" s="16">
        <v>812</v>
      </c>
      <c r="D1739" s="23">
        <v>10</v>
      </c>
      <c r="E1739" s="24" t="s">
        <v>99</v>
      </c>
      <c r="F1739" s="87" t="s">
        <v>1542</v>
      </c>
      <c r="G1739" s="58">
        <v>300</v>
      </c>
      <c r="H1739" s="43">
        <v>46</v>
      </c>
      <c r="I1739" s="213"/>
      <c r="J1739" s="43">
        <f t="shared" si="910"/>
        <v>46</v>
      </c>
      <c r="K1739" s="43">
        <v>48</v>
      </c>
      <c r="L1739" s="213"/>
      <c r="M1739" s="43">
        <f t="shared" si="914"/>
        <v>48</v>
      </c>
      <c r="N1739" s="43">
        <v>50</v>
      </c>
      <c r="O1739" s="213"/>
      <c r="P1739" s="43">
        <f t="shared" si="915"/>
        <v>50</v>
      </c>
    </row>
    <row r="1740" spans="2:16" ht="105" customHeight="1" x14ac:dyDescent="0.25">
      <c r="B1740" s="156" t="s">
        <v>1543</v>
      </c>
      <c r="C1740" s="16">
        <v>812</v>
      </c>
      <c r="D1740" s="23">
        <v>10</v>
      </c>
      <c r="E1740" s="24" t="s">
        <v>99</v>
      </c>
      <c r="F1740" s="87" t="s">
        <v>1544</v>
      </c>
      <c r="G1740" s="58">
        <v>500</v>
      </c>
      <c r="H1740" s="43">
        <v>392</v>
      </c>
      <c r="I1740" s="213"/>
      <c r="J1740" s="43">
        <f t="shared" si="910"/>
        <v>392</v>
      </c>
      <c r="K1740" s="43">
        <v>394</v>
      </c>
      <c r="L1740" s="213"/>
      <c r="M1740" s="43">
        <f t="shared" si="914"/>
        <v>394</v>
      </c>
      <c r="N1740" s="43">
        <v>396</v>
      </c>
      <c r="O1740" s="213"/>
      <c r="P1740" s="43">
        <f t="shared" si="915"/>
        <v>396</v>
      </c>
    </row>
    <row r="1741" spans="2:16" ht="42" customHeight="1" x14ac:dyDescent="0.25">
      <c r="B1741" s="156" t="s">
        <v>1545</v>
      </c>
      <c r="C1741" s="16">
        <v>812</v>
      </c>
      <c r="D1741" s="23">
        <v>10</v>
      </c>
      <c r="E1741" s="24" t="s">
        <v>99</v>
      </c>
      <c r="F1741" s="87" t="s">
        <v>1546</v>
      </c>
      <c r="G1741" s="58">
        <v>500</v>
      </c>
      <c r="H1741" s="43">
        <v>49095</v>
      </c>
      <c r="I1741" s="213"/>
      <c r="J1741" s="43">
        <f t="shared" si="910"/>
        <v>49095</v>
      </c>
      <c r="K1741" s="43">
        <v>51056</v>
      </c>
      <c r="L1741" s="213"/>
      <c r="M1741" s="43">
        <f t="shared" si="914"/>
        <v>51056</v>
      </c>
      <c r="N1741" s="43">
        <v>53105</v>
      </c>
      <c r="O1741" s="213"/>
      <c r="P1741" s="43">
        <f t="shared" si="915"/>
        <v>53105</v>
      </c>
    </row>
    <row r="1742" spans="2:16" ht="77.25" customHeight="1" x14ac:dyDescent="0.25">
      <c r="B1742" s="156" t="s">
        <v>1547</v>
      </c>
      <c r="C1742" s="16">
        <v>812</v>
      </c>
      <c r="D1742" s="23">
        <v>10</v>
      </c>
      <c r="E1742" s="24" t="s">
        <v>99</v>
      </c>
      <c r="F1742" s="87" t="s">
        <v>1548</v>
      </c>
      <c r="G1742" s="58">
        <v>500</v>
      </c>
      <c r="H1742" s="43">
        <v>6877</v>
      </c>
      <c r="I1742" s="213"/>
      <c r="J1742" s="43">
        <f t="shared" si="910"/>
        <v>6877</v>
      </c>
      <c r="K1742" s="43">
        <v>6682</v>
      </c>
      <c r="L1742" s="213"/>
      <c r="M1742" s="43">
        <f t="shared" si="914"/>
        <v>6682</v>
      </c>
      <c r="N1742" s="43">
        <v>6963</v>
      </c>
      <c r="O1742" s="213"/>
      <c r="P1742" s="43">
        <f t="shared" si="915"/>
        <v>6963</v>
      </c>
    </row>
    <row r="1743" spans="2:16" ht="108.75" customHeight="1" x14ac:dyDescent="0.25">
      <c r="B1743" s="156" t="s">
        <v>1549</v>
      </c>
      <c r="C1743" s="16">
        <v>812</v>
      </c>
      <c r="D1743" s="23">
        <v>10</v>
      </c>
      <c r="E1743" s="24" t="s">
        <v>99</v>
      </c>
      <c r="F1743" s="87" t="s">
        <v>1550</v>
      </c>
      <c r="G1743" s="58">
        <v>500</v>
      </c>
      <c r="H1743" s="43">
        <v>4705</v>
      </c>
      <c r="I1743" s="213"/>
      <c r="J1743" s="43">
        <f t="shared" si="910"/>
        <v>4705</v>
      </c>
      <c r="K1743" s="43">
        <v>4901</v>
      </c>
      <c r="L1743" s="213"/>
      <c r="M1743" s="43">
        <f t="shared" si="914"/>
        <v>4901</v>
      </c>
      <c r="N1743" s="43">
        <v>5175</v>
      </c>
      <c r="O1743" s="213"/>
      <c r="P1743" s="43">
        <f t="shared" si="915"/>
        <v>5175</v>
      </c>
    </row>
    <row r="1744" spans="2:16" ht="64.5" hidden="1" customHeight="1" x14ac:dyDescent="0.25">
      <c r="B1744" s="156" t="s">
        <v>1551</v>
      </c>
      <c r="C1744" s="16">
        <v>812</v>
      </c>
      <c r="D1744" s="23">
        <v>10</v>
      </c>
      <c r="E1744" s="24" t="s">
        <v>99</v>
      </c>
      <c r="F1744" s="87" t="s">
        <v>1552</v>
      </c>
      <c r="G1744" s="58">
        <v>500</v>
      </c>
      <c r="H1744" s="43"/>
      <c r="I1744" s="213"/>
      <c r="J1744" s="43">
        <f t="shared" si="910"/>
        <v>0</v>
      </c>
      <c r="K1744" s="43"/>
      <c r="L1744" s="213"/>
      <c r="M1744" s="43">
        <f t="shared" si="914"/>
        <v>0</v>
      </c>
      <c r="N1744" s="43"/>
      <c r="O1744" s="213"/>
      <c r="P1744" s="43">
        <f t="shared" si="915"/>
        <v>0</v>
      </c>
    </row>
    <row r="1745" spans="2:16" ht="43.5" customHeight="1" x14ac:dyDescent="0.25">
      <c r="B1745" s="156" t="s">
        <v>1553</v>
      </c>
      <c r="C1745" s="16">
        <v>812</v>
      </c>
      <c r="D1745" s="23">
        <v>10</v>
      </c>
      <c r="E1745" s="24" t="s">
        <v>99</v>
      </c>
      <c r="F1745" s="87" t="s">
        <v>1554</v>
      </c>
      <c r="G1745" s="58">
        <v>500</v>
      </c>
      <c r="H1745" s="43">
        <v>632767</v>
      </c>
      <c r="I1745" s="213"/>
      <c r="J1745" s="43">
        <f t="shared" si="910"/>
        <v>632767</v>
      </c>
      <c r="K1745" s="43">
        <v>666600</v>
      </c>
      <c r="L1745" s="213"/>
      <c r="M1745" s="43">
        <f t="shared" si="914"/>
        <v>666600</v>
      </c>
      <c r="N1745" s="43">
        <v>694769</v>
      </c>
      <c r="O1745" s="213"/>
      <c r="P1745" s="43">
        <f t="shared" si="915"/>
        <v>694769</v>
      </c>
    </row>
    <row r="1746" spans="2:16" ht="41.25" customHeight="1" x14ac:dyDescent="0.25">
      <c r="B1746" s="156" t="s">
        <v>1555</v>
      </c>
      <c r="C1746" s="16">
        <v>812</v>
      </c>
      <c r="D1746" s="23">
        <v>10</v>
      </c>
      <c r="E1746" s="24" t="s">
        <v>99</v>
      </c>
      <c r="F1746" s="87" t="s">
        <v>1556</v>
      </c>
      <c r="G1746" s="58">
        <v>500</v>
      </c>
      <c r="H1746" s="43">
        <v>3287</v>
      </c>
      <c r="I1746" s="213"/>
      <c r="J1746" s="43">
        <f t="shared" si="910"/>
        <v>3287</v>
      </c>
      <c r="K1746" s="43">
        <v>3289</v>
      </c>
      <c r="L1746" s="213"/>
      <c r="M1746" s="43">
        <f t="shared" si="914"/>
        <v>3289</v>
      </c>
      <c r="N1746" s="43">
        <v>4513</v>
      </c>
      <c r="O1746" s="213"/>
      <c r="P1746" s="43">
        <f t="shared" si="915"/>
        <v>4513</v>
      </c>
    </row>
    <row r="1747" spans="2:16" ht="41.25" customHeight="1" x14ac:dyDescent="0.25">
      <c r="B1747" s="156" t="s">
        <v>1557</v>
      </c>
      <c r="C1747" s="16">
        <v>812</v>
      </c>
      <c r="D1747" s="23">
        <v>10</v>
      </c>
      <c r="E1747" s="24" t="s">
        <v>99</v>
      </c>
      <c r="F1747" s="87" t="s">
        <v>1558</v>
      </c>
      <c r="G1747" s="58">
        <v>500</v>
      </c>
      <c r="H1747" s="43">
        <v>9450</v>
      </c>
      <c r="I1747" s="213"/>
      <c r="J1747" s="43">
        <f t="shared" si="910"/>
        <v>9450</v>
      </c>
      <c r="K1747" s="43">
        <v>9824</v>
      </c>
      <c r="L1747" s="213"/>
      <c r="M1747" s="43">
        <f t="shared" si="914"/>
        <v>9824</v>
      </c>
      <c r="N1747" s="43">
        <v>10223</v>
      </c>
      <c r="O1747" s="213"/>
      <c r="P1747" s="43">
        <f t="shared" si="915"/>
        <v>10223</v>
      </c>
    </row>
    <row r="1748" spans="2:16" ht="54.75" customHeight="1" x14ac:dyDescent="0.25">
      <c r="B1748" s="156" t="s">
        <v>1559</v>
      </c>
      <c r="C1748" s="16">
        <v>812</v>
      </c>
      <c r="D1748" s="23">
        <v>10</v>
      </c>
      <c r="E1748" s="24" t="s">
        <v>99</v>
      </c>
      <c r="F1748" s="87" t="s">
        <v>1560</v>
      </c>
      <c r="G1748" s="58">
        <v>500</v>
      </c>
      <c r="H1748" s="43">
        <v>80</v>
      </c>
      <c r="I1748" s="213"/>
      <c r="J1748" s="43">
        <f t="shared" si="910"/>
        <v>80</v>
      </c>
      <c r="K1748" s="43">
        <v>82</v>
      </c>
      <c r="L1748" s="213"/>
      <c r="M1748" s="43">
        <f t="shared" si="914"/>
        <v>82</v>
      </c>
      <c r="N1748" s="43">
        <v>86</v>
      </c>
      <c r="O1748" s="213"/>
      <c r="P1748" s="43">
        <f t="shared" si="915"/>
        <v>86</v>
      </c>
    </row>
    <row r="1749" spans="2:16" ht="52.5" customHeight="1" x14ac:dyDescent="0.25">
      <c r="B1749" s="156" t="s">
        <v>1561</v>
      </c>
      <c r="C1749" s="16">
        <v>812</v>
      </c>
      <c r="D1749" s="23">
        <v>10</v>
      </c>
      <c r="E1749" s="24" t="s">
        <v>99</v>
      </c>
      <c r="F1749" s="87" t="s">
        <v>1562</v>
      </c>
      <c r="G1749" s="58">
        <v>500</v>
      </c>
      <c r="H1749" s="43">
        <v>196941</v>
      </c>
      <c r="I1749" s="213"/>
      <c r="J1749" s="43">
        <f t="shared" si="910"/>
        <v>196941</v>
      </c>
      <c r="K1749" s="43">
        <v>192746</v>
      </c>
      <c r="L1749" s="213"/>
      <c r="M1749" s="43">
        <f t="shared" si="914"/>
        <v>192746</v>
      </c>
      <c r="N1749" s="43">
        <v>194666</v>
      </c>
      <c r="O1749" s="213"/>
      <c r="P1749" s="43">
        <f t="shared" si="915"/>
        <v>194666</v>
      </c>
    </row>
    <row r="1750" spans="2:16" ht="41.25" customHeight="1" x14ac:dyDescent="0.25">
      <c r="B1750" s="156" t="s">
        <v>1563</v>
      </c>
      <c r="C1750" s="16">
        <v>812</v>
      </c>
      <c r="D1750" s="23">
        <v>10</v>
      </c>
      <c r="E1750" s="24" t="s">
        <v>99</v>
      </c>
      <c r="F1750" s="87" t="s">
        <v>1564</v>
      </c>
      <c r="G1750" s="58">
        <v>500</v>
      </c>
      <c r="H1750" s="43">
        <v>8967</v>
      </c>
      <c r="I1750" s="213"/>
      <c r="J1750" s="43">
        <f t="shared" si="910"/>
        <v>8967</v>
      </c>
      <c r="K1750" s="43">
        <v>9417</v>
      </c>
      <c r="L1750" s="213"/>
      <c r="M1750" s="43">
        <f t="shared" si="914"/>
        <v>9417</v>
      </c>
      <c r="N1750" s="43">
        <v>9793</v>
      </c>
      <c r="O1750" s="213"/>
      <c r="P1750" s="43">
        <f t="shared" si="915"/>
        <v>9793</v>
      </c>
    </row>
    <row r="1751" spans="2:16" ht="93.75" customHeight="1" x14ac:dyDescent="0.25">
      <c r="B1751" s="156" t="s">
        <v>1565</v>
      </c>
      <c r="C1751" s="16">
        <v>812</v>
      </c>
      <c r="D1751" s="24" t="s">
        <v>130</v>
      </c>
      <c r="E1751" s="24" t="s">
        <v>27</v>
      </c>
      <c r="F1751" s="91" t="s">
        <v>1566</v>
      </c>
      <c r="G1751" s="21">
        <v>500</v>
      </c>
      <c r="H1751" s="43">
        <v>106277</v>
      </c>
      <c r="I1751" s="213"/>
      <c r="J1751" s="43">
        <f t="shared" si="910"/>
        <v>106277</v>
      </c>
      <c r="K1751" s="43">
        <v>106277</v>
      </c>
      <c r="L1751" s="213"/>
      <c r="M1751" s="43">
        <f t="shared" si="914"/>
        <v>106277</v>
      </c>
      <c r="N1751" s="43">
        <v>106277</v>
      </c>
      <c r="O1751" s="213"/>
      <c r="P1751" s="43">
        <f t="shared" si="915"/>
        <v>106277</v>
      </c>
    </row>
    <row r="1752" spans="2:16" ht="43.5" customHeight="1" x14ac:dyDescent="0.25">
      <c r="B1752" s="156" t="s">
        <v>1567</v>
      </c>
      <c r="C1752" s="16">
        <v>812</v>
      </c>
      <c r="D1752" s="24" t="s">
        <v>130</v>
      </c>
      <c r="E1752" s="24" t="s">
        <v>27</v>
      </c>
      <c r="F1752" s="91" t="s">
        <v>1568</v>
      </c>
      <c r="G1752" s="21"/>
      <c r="H1752" s="9">
        <f t="shared" ref="H1752:P1752" si="916">H1754+H1755+H1756+H1757+H1753</f>
        <v>3146</v>
      </c>
      <c r="I1752" s="217">
        <f t="shared" si="916"/>
        <v>0</v>
      </c>
      <c r="J1752" s="9">
        <f t="shared" si="916"/>
        <v>3146</v>
      </c>
      <c r="K1752" s="9">
        <f t="shared" si="916"/>
        <v>3313</v>
      </c>
      <c r="L1752" s="217">
        <f t="shared" si="916"/>
        <v>0</v>
      </c>
      <c r="M1752" s="9">
        <f t="shared" si="916"/>
        <v>3313</v>
      </c>
      <c r="N1752" s="9">
        <f t="shared" si="916"/>
        <v>3479</v>
      </c>
      <c r="O1752" s="217">
        <f t="shared" si="916"/>
        <v>0</v>
      </c>
      <c r="P1752" s="9">
        <f t="shared" si="916"/>
        <v>3479</v>
      </c>
    </row>
    <row r="1753" spans="2:16" ht="57.75" hidden="1" customHeight="1" x14ac:dyDescent="0.25">
      <c r="B1753" s="156" t="s">
        <v>1569</v>
      </c>
      <c r="C1753" s="16">
        <v>812</v>
      </c>
      <c r="D1753" s="24" t="s">
        <v>130</v>
      </c>
      <c r="E1753" s="24" t="s">
        <v>27</v>
      </c>
      <c r="F1753" s="91" t="s">
        <v>1570</v>
      </c>
      <c r="G1753" s="21">
        <v>500</v>
      </c>
      <c r="H1753" s="43"/>
      <c r="I1753" s="213"/>
      <c r="J1753" s="43"/>
      <c r="K1753" s="43"/>
      <c r="L1753" s="213"/>
      <c r="M1753" s="43"/>
      <c r="N1753" s="43"/>
      <c r="O1753" s="213"/>
      <c r="P1753" s="43"/>
    </row>
    <row r="1754" spans="2:16" ht="54.75" hidden="1" customHeight="1" x14ac:dyDescent="0.25">
      <c r="B1754" s="156" t="s">
        <v>1571</v>
      </c>
      <c r="C1754" s="16">
        <v>812</v>
      </c>
      <c r="D1754" s="24" t="s">
        <v>130</v>
      </c>
      <c r="E1754" s="24" t="s">
        <v>27</v>
      </c>
      <c r="F1754" s="91" t="s">
        <v>1572</v>
      </c>
      <c r="G1754" s="21">
        <v>500</v>
      </c>
      <c r="H1754" s="43"/>
      <c r="I1754" s="213"/>
      <c r="J1754" s="43"/>
      <c r="K1754" s="43"/>
      <c r="L1754" s="213"/>
      <c r="M1754" s="43"/>
      <c r="N1754" s="43"/>
      <c r="O1754" s="213"/>
      <c r="P1754" s="43"/>
    </row>
    <row r="1755" spans="2:16" ht="41.25" hidden="1" customHeight="1" x14ac:dyDescent="0.25">
      <c r="B1755" s="156" t="s">
        <v>1573</v>
      </c>
      <c r="C1755" s="16">
        <v>812</v>
      </c>
      <c r="D1755" s="24" t="s">
        <v>130</v>
      </c>
      <c r="E1755" s="24" t="s">
        <v>27</v>
      </c>
      <c r="F1755" s="91" t="s">
        <v>1574</v>
      </c>
      <c r="G1755" s="21">
        <v>500</v>
      </c>
      <c r="H1755" s="43"/>
      <c r="I1755" s="213"/>
      <c r="J1755" s="43"/>
      <c r="K1755" s="43"/>
      <c r="L1755" s="213"/>
      <c r="M1755" s="43"/>
      <c r="N1755" s="43"/>
      <c r="O1755" s="213"/>
      <c r="P1755" s="43"/>
    </row>
    <row r="1756" spans="2:16" ht="53.25" hidden="1" customHeight="1" x14ac:dyDescent="0.25">
      <c r="B1756" s="156" t="s">
        <v>1575</v>
      </c>
      <c r="C1756" s="16">
        <v>812</v>
      </c>
      <c r="D1756" s="24" t="s">
        <v>130</v>
      </c>
      <c r="E1756" s="24" t="s">
        <v>27</v>
      </c>
      <c r="F1756" s="91" t="s">
        <v>1576</v>
      </c>
      <c r="G1756" s="21">
        <v>500</v>
      </c>
      <c r="H1756" s="43"/>
      <c r="I1756" s="213"/>
      <c r="J1756" s="43"/>
      <c r="K1756" s="43"/>
      <c r="L1756" s="213"/>
      <c r="M1756" s="43"/>
      <c r="N1756" s="43"/>
      <c r="O1756" s="213"/>
      <c r="P1756" s="43"/>
    </row>
    <row r="1757" spans="2:16" ht="54.75" customHeight="1" x14ac:dyDescent="0.25">
      <c r="B1757" s="156" t="s">
        <v>1577</v>
      </c>
      <c r="C1757" s="16">
        <v>812</v>
      </c>
      <c r="D1757" s="24" t="s">
        <v>130</v>
      </c>
      <c r="E1757" s="24" t="s">
        <v>27</v>
      </c>
      <c r="F1757" s="91" t="s">
        <v>1578</v>
      </c>
      <c r="G1757" s="21">
        <v>500</v>
      </c>
      <c r="H1757" s="43">
        <v>3146</v>
      </c>
      <c r="I1757" s="213"/>
      <c r="J1757" s="43">
        <f>H1757+I1757</f>
        <v>3146</v>
      </c>
      <c r="K1757" s="43">
        <v>3313</v>
      </c>
      <c r="L1757" s="213"/>
      <c r="M1757" s="43">
        <f>K1757+L1757</f>
        <v>3313</v>
      </c>
      <c r="N1757" s="43">
        <v>3479</v>
      </c>
      <c r="O1757" s="213"/>
      <c r="P1757" s="43">
        <f>N1757+O1757</f>
        <v>3479</v>
      </c>
    </row>
    <row r="1758" spans="2:16" ht="57" customHeight="1" x14ac:dyDescent="0.25">
      <c r="B1758" s="156" t="s">
        <v>1579</v>
      </c>
      <c r="C1758" s="16">
        <v>812</v>
      </c>
      <c r="D1758" s="24" t="s">
        <v>130</v>
      </c>
      <c r="E1758" s="24" t="s">
        <v>27</v>
      </c>
      <c r="F1758" s="91" t="s">
        <v>1580</v>
      </c>
      <c r="G1758" s="21"/>
      <c r="H1758" s="43">
        <f t="shared" ref="H1758:P1758" si="917">H1759</f>
        <v>300</v>
      </c>
      <c r="I1758" s="213">
        <f t="shared" si="917"/>
        <v>0</v>
      </c>
      <c r="J1758" s="43">
        <f t="shared" si="917"/>
        <v>300</v>
      </c>
      <c r="K1758" s="43">
        <f t="shared" si="917"/>
        <v>327</v>
      </c>
      <c r="L1758" s="213">
        <f t="shared" si="917"/>
        <v>0</v>
      </c>
      <c r="M1758" s="43">
        <f t="shared" si="917"/>
        <v>327</v>
      </c>
      <c r="N1758" s="43">
        <f t="shared" si="917"/>
        <v>327</v>
      </c>
      <c r="O1758" s="213">
        <f t="shared" si="917"/>
        <v>0</v>
      </c>
      <c r="P1758" s="43">
        <f t="shared" si="917"/>
        <v>327</v>
      </c>
    </row>
    <row r="1759" spans="2:16" ht="54.75" customHeight="1" x14ac:dyDescent="0.25">
      <c r="B1759" s="156" t="s">
        <v>1581</v>
      </c>
      <c r="C1759" s="16">
        <v>812</v>
      </c>
      <c r="D1759" s="24" t="s">
        <v>130</v>
      </c>
      <c r="E1759" s="24" t="s">
        <v>27</v>
      </c>
      <c r="F1759" s="91" t="s">
        <v>1582</v>
      </c>
      <c r="G1759" s="21">
        <v>300</v>
      </c>
      <c r="H1759" s="43">
        <v>300</v>
      </c>
      <c r="I1759" s="213"/>
      <c r="J1759" s="43">
        <f>H1759+I1759</f>
        <v>300</v>
      </c>
      <c r="K1759" s="43">
        <v>327</v>
      </c>
      <c r="L1759" s="213"/>
      <c r="M1759" s="43">
        <f>K1759+L1759</f>
        <v>327</v>
      </c>
      <c r="N1759" s="43">
        <v>327</v>
      </c>
      <c r="O1759" s="213"/>
      <c r="P1759" s="43">
        <f>N1759+O1759</f>
        <v>327</v>
      </c>
    </row>
    <row r="1760" spans="2:16" ht="30.75" customHeight="1" x14ac:dyDescent="0.25">
      <c r="B1760" s="156" t="s">
        <v>1583</v>
      </c>
      <c r="C1760" s="16">
        <v>812</v>
      </c>
      <c r="D1760" s="24" t="s">
        <v>130</v>
      </c>
      <c r="E1760" s="24" t="s">
        <v>27</v>
      </c>
      <c r="F1760" s="91" t="s">
        <v>894</v>
      </c>
      <c r="G1760" s="21"/>
      <c r="H1760" s="43">
        <f t="shared" ref="H1760:P1760" si="918">H1761</f>
        <v>4652</v>
      </c>
      <c r="I1760" s="213">
        <f t="shared" si="918"/>
        <v>0</v>
      </c>
      <c r="J1760" s="43">
        <f t="shared" si="918"/>
        <v>4652</v>
      </c>
      <c r="K1760" s="43">
        <f t="shared" si="918"/>
        <v>4652</v>
      </c>
      <c r="L1760" s="213">
        <f t="shared" si="918"/>
        <v>0</v>
      </c>
      <c r="M1760" s="43">
        <f t="shared" si="918"/>
        <v>4652</v>
      </c>
      <c r="N1760" s="43">
        <f t="shared" si="918"/>
        <v>4652</v>
      </c>
      <c r="O1760" s="213">
        <f t="shared" si="918"/>
        <v>0</v>
      </c>
      <c r="P1760" s="43">
        <f t="shared" si="918"/>
        <v>4652</v>
      </c>
    </row>
    <row r="1761" spans="2:16" ht="47.25" customHeight="1" x14ac:dyDescent="0.25">
      <c r="B1761" s="156" t="s">
        <v>1584</v>
      </c>
      <c r="C1761" s="16">
        <v>812</v>
      </c>
      <c r="D1761" s="24" t="s">
        <v>130</v>
      </c>
      <c r="E1761" s="24" t="s">
        <v>27</v>
      </c>
      <c r="F1761" s="91" t="s">
        <v>952</v>
      </c>
      <c r="G1761" s="21"/>
      <c r="H1761" s="43">
        <f t="shared" ref="H1761:P1761" si="919">H1762+H1763</f>
        <v>4652</v>
      </c>
      <c r="I1761" s="213">
        <f t="shared" si="919"/>
        <v>0</v>
      </c>
      <c r="J1761" s="43">
        <f t="shared" si="919"/>
        <v>4652</v>
      </c>
      <c r="K1761" s="43">
        <f t="shared" si="919"/>
        <v>4652</v>
      </c>
      <c r="L1761" s="213">
        <f t="shared" si="919"/>
        <v>0</v>
      </c>
      <c r="M1761" s="43">
        <f t="shared" si="919"/>
        <v>4652</v>
      </c>
      <c r="N1761" s="43">
        <f t="shared" si="919"/>
        <v>4652</v>
      </c>
      <c r="O1761" s="213">
        <f t="shared" si="919"/>
        <v>0</v>
      </c>
      <c r="P1761" s="43">
        <f t="shared" si="919"/>
        <v>4652</v>
      </c>
    </row>
    <row r="1762" spans="2:16" ht="54.75" customHeight="1" x14ac:dyDescent="0.25">
      <c r="B1762" s="156" t="s">
        <v>1585</v>
      </c>
      <c r="C1762" s="16">
        <v>812</v>
      </c>
      <c r="D1762" s="24" t="s">
        <v>130</v>
      </c>
      <c r="E1762" s="24" t="s">
        <v>27</v>
      </c>
      <c r="F1762" s="91" t="s">
        <v>953</v>
      </c>
      <c r="G1762" s="21">
        <v>300</v>
      </c>
      <c r="H1762" s="43">
        <v>1334</v>
      </c>
      <c r="I1762" s="213"/>
      <c r="J1762" s="43">
        <f>H1762+I1762</f>
        <v>1334</v>
      </c>
      <c r="K1762" s="43">
        <v>1334</v>
      </c>
      <c r="L1762" s="213"/>
      <c r="M1762" s="43">
        <f>K1762+L1762</f>
        <v>1334</v>
      </c>
      <c r="N1762" s="43">
        <v>1334</v>
      </c>
      <c r="O1762" s="213"/>
      <c r="P1762" s="43">
        <f>N1762+O1762</f>
        <v>1334</v>
      </c>
    </row>
    <row r="1763" spans="2:16" ht="72" customHeight="1" x14ac:dyDescent="0.25">
      <c r="B1763" s="156" t="s">
        <v>2170</v>
      </c>
      <c r="C1763" s="16">
        <v>812</v>
      </c>
      <c r="D1763" s="24" t="s">
        <v>130</v>
      </c>
      <c r="E1763" s="24" t="s">
        <v>27</v>
      </c>
      <c r="F1763" s="91" t="s">
        <v>2171</v>
      </c>
      <c r="G1763" s="21">
        <v>500</v>
      </c>
      <c r="H1763" s="43">
        <v>3318</v>
      </c>
      <c r="I1763" s="213"/>
      <c r="J1763" s="43">
        <f>H1763+I1763</f>
        <v>3318</v>
      </c>
      <c r="K1763" s="43">
        <v>3318</v>
      </c>
      <c r="L1763" s="213"/>
      <c r="M1763" s="43">
        <f>K1763+L1763</f>
        <v>3318</v>
      </c>
      <c r="N1763" s="43">
        <v>3318</v>
      </c>
      <c r="O1763" s="213"/>
      <c r="P1763" s="43">
        <f>N1763+O1763</f>
        <v>3318</v>
      </c>
    </row>
    <row r="1764" spans="2:16" ht="24.75" customHeight="1" x14ac:dyDescent="0.25">
      <c r="B1764" s="157" t="s">
        <v>1586</v>
      </c>
      <c r="C1764" s="16">
        <v>812</v>
      </c>
      <c r="D1764" s="23">
        <v>10</v>
      </c>
      <c r="E1764" s="24" t="s">
        <v>99</v>
      </c>
      <c r="F1764" s="87" t="s">
        <v>1587</v>
      </c>
      <c r="G1764" s="62"/>
      <c r="H1764" s="9">
        <f t="shared" ref="H1764:P1764" si="920">H1765+H1773</f>
        <v>1209374</v>
      </c>
      <c r="I1764" s="217">
        <f t="shared" si="920"/>
        <v>0</v>
      </c>
      <c r="J1764" s="9">
        <f t="shared" si="920"/>
        <v>1209374</v>
      </c>
      <c r="K1764" s="9">
        <f t="shared" si="920"/>
        <v>1273735</v>
      </c>
      <c r="L1764" s="217">
        <f t="shared" si="920"/>
        <v>0</v>
      </c>
      <c r="M1764" s="9">
        <f t="shared" si="920"/>
        <v>1273735</v>
      </c>
      <c r="N1764" s="9">
        <f t="shared" si="920"/>
        <v>1335839</v>
      </c>
      <c r="O1764" s="217">
        <f t="shared" si="920"/>
        <v>0</v>
      </c>
      <c r="P1764" s="9">
        <f t="shared" si="920"/>
        <v>1335839</v>
      </c>
    </row>
    <row r="1765" spans="2:16" ht="27" customHeight="1" x14ac:dyDescent="0.25">
      <c r="B1765" s="157" t="s">
        <v>1588</v>
      </c>
      <c r="C1765" s="16">
        <v>812</v>
      </c>
      <c r="D1765" s="23">
        <v>10</v>
      </c>
      <c r="E1765" s="24" t="s">
        <v>99</v>
      </c>
      <c r="F1765" s="87" t="s">
        <v>1589</v>
      </c>
      <c r="G1765" s="62"/>
      <c r="H1765" s="9">
        <f t="shared" ref="H1765:P1765" si="921">H1767+H1768+H1769+H1770+H1771+H1772+H1766</f>
        <v>1207633</v>
      </c>
      <c r="I1765" s="217">
        <f t="shared" si="921"/>
        <v>0</v>
      </c>
      <c r="J1765" s="9">
        <f t="shared" si="921"/>
        <v>1207633</v>
      </c>
      <c r="K1765" s="9">
        <f t="shared" si="921"/>
        <v>1271905</v>
      </c>
      <c r="L1765" s="217">
        <f t="shared" si="921"/>
        <v>0</v>
      </c>
      <c r="M1765" s="9">
        <f t="shared" si="921"/>
        <v>1271905</v>
      </c>
      <c r="N1765" s="9">
        <f t="shared" si="921"/>
        <v>1333916</v>
      </c>
      <c r="O1765" s="217">
        <f t="shared" si="921"/>
        <v>0</v>
      </c>
      <c r="P1765" s="9">
        <f t="shared" si="921"/>
        <v>1333916</v>
      </c>
    </row>
    <row r="1766" spans="2:16" ht="32.25" hidden="1" customHeight="1" x14ac:dyDescent="0.25">
      <c r="B1766" s="157" t="s">
        <v>1590</v>
      </c>
      <c r="C1766" s="16">
        <v>812</v>
      </c>
      <c r="D1766" s="24" t="s">
        <v>130</v>
      </c>
      <c r="E1766" s="24" t="s">
        <v>27</v>
      </c>
      <c r="F1766" s="87" t="s">
        <v>1591</v>
      </c>
      <c r="G1766" s="62">
        <v>800</v>
      </c>
      <c r="H1766" s="43"/>
      <c r="I1766" s="213"/>
      <c r="J1766" s="43"/>
      <c r="K1766" s="43"/>
      <c r="L1766" s="213"/>
      <c r="M1766" s="43"/>
      <c r="N1766" s="43"/>
      <c r="O1766" s="213"/>
      <c r="P1766" s="43"/>
    </row>
    <row r="1767" spans="2:16" ht="137.25" customHeight="1" x14ac:dyDescent="0.25">
      <c r="B1767" s="157" t="s">
        <v>1592</v>
      </c>
      <c r="C1767" s="16">
        <v>812</v>
      </c>
      <c r="D1767" s="23">
        <v>10</v>
      </c>
      <c r="E1767" s="24" t="s">
        <v>99</v>
      </c>
      <c r="F1767" s="87" t="s">
        <v>1593</v>
      </c>
      <c r="G1767" s="62">
        <v>500</v>
      </c>
      <c r="H1767" s="43">
        <v>476631</v>
      </c>
      <c r="I1767" s="213"/>
      <c r="J1767" s="43">
        <f t="shared" ref="J1767:J1775" si="922">H1767+I1767</f>
        <v>476631</v>
      </c>
      <c r="K1767" s="43">
        <v>495439</v>
      </c>
      <c r="L1767" s="213"/>
      <c r="M1767" s="43">
        <f t="shared" ref="M1767:M1772" si="923">K1767+L1767</f>
        <v>495439</v>
      </c>
      <c r="N1767" s="43">
        <v>515256</v>
      </c>
      <c r="O1767" s="213"/>
      <c r="P1767" s="43">
        <f t="shared" ref="P1767:P1772" si="924">N1767+O1767</f>
        <v>515256</v>
      </c>
    </row>
    <row r="1768" spans="2:16" ht="129.75" customHeight="1" x14ac:dyDescent="0.25">
      <c r="B1768" s="157" t="s">
        <v>1594</v>
      </c>
      <c r="C1768" s="16">
        <v>812</v>
      </c>
      <c r="D1768" s="23">
        <v>10</v>
      </c>
      <c r="E1768" s="24" t="s">
        <v>99</v>
      </c>
      <c r="F1768" s="87" t="s">
        <v>1595</v>
      </c>
      <c r="G1768" s="62">
        <v>500</v>
      </c>
      <c r="H1768" s="43">
        <v>43513</v>
      </c>
      <c r="I1768" s="213"/>
      <c r="J1768" s="43">
        <f t="shared" si="922"/>
        <v>43513</v>
      </c>
      <c r="K1768" s="43">
        <v>45254</v>
      </c>
      <c r="L1768" s="213"/>
      <c r="M1768" s="43">
        <f t="shared" si="923"/>
        <v>45254</v>
      </c>
      <c r="N1768" s="43">
        <v>47064</v>
      </c>
      <c r="O1768" s="213"/>
      <c r="P1768" s="43">
        <f t="shared" si="924"/>
        <v>47064</v>
      </c>
    </row>
    <row r="1769" spans="2:16" ht="158.25" hidden="1" customHeight="1" x14ac:dyDescent="0.25">
      <c r="B1769" s="157" t="s">
        <v>1596</v>
      </c>
      <c r="C1769" s="16">
        <v>812</v>
      </c>
      <c r="D1769" s="23">
        <v>10</v>
      </c>
      <c r="E1769" s="24" t="s">
        <v>99</v>
      </c>
      <c r="F1769" s="87" t="s">
        <v>1597</v>
      </c>
      <c r="G1769" s="62">
        <v>500</v>
      </c>
      <c r="H1769" s="43"/>
      <c r="I1769" s="213"/>
      <c r="J1769" s="43">
        <f t="shared" si="922"/>
        <v>0</v>
      </c>
      <c r="K1769" s="43"/>
      <c r="L1769" s="213"/>
      <c r="M1769" s="43">
        <f t="shared" si="923"/>
        <v>0</v>
      </c>
      <c r="N1769" s="43"/>
      <c r="O1769" s="213"/>
      <c r="P1769" s="43">
        <f t="shared" si="924"/>
        <v>0</v>
      </c>
    </row>
    <row r="1770" spans="2:16" ht="144.75" hidden="1" customHeight="1" x14ac:dyDescent="0.25">
      <c r="B1770" s="157" t="s">
        <v>1598</v>
      </c>
      <c r="C1770" s="16">
        <v>812</v>
      </c>
      <c r="D1770" s="23">
        <v>10</v>
      </c>
      <c r="E1770" s="24" t="s">
        <v>99</v>
      </c>
      <c r="F1770" s="87" t="s">
        <v>1599</v>
      </c>
      <c r="G1770" s="62">
        <v>500</v>
      </c>
      <c r="H1770" s="43"/>
      <c r="I1770" s="213"/>
      <c r="J1770" s="43">
        <f t="shared" si="922"/>
        <v>0</v>
      </c>
      <c r="K1770" s="43"/>
      <c r="L1770" s="213"/>
      <c r="M1770" s="43">
        <f t="shared" si="923"/>
        <v>0</v>
      </c>
      <c r="N1770" s="43"/>
      <c r="O1770" s="213"/>
      <c r="P1770" s="43">
        <f t="shared" si="924"/>
        <v>0</v>
      </c>
    </row>
    <row r="1771" spans="2:16" ht="42.75" customHeight="1" x14ac:dyDescent="0.25">
      <c r="B1771" s="157" t="s">
        <v>1600</v>
      </c>
      <c r="C1771" s="16">
        <v>812</v>
      </c>
      <c r="D1771" s="23">
        <v>10</v>
      </c>
      <c r="E1771" s="24" t="s">
        <v>99</v>
      </c>
      <c r="F1771" s="87" t="s">
        <v>1601</v>
      </c>
      <c r="G1771" s="62">
        <v>500</v>
      </c>
      <c r="H1771" s="43">
        <v>390462</v>
      </c>
      <c r="I1771" s="213"/>
      <c r="J1771" s="43">
        <f t="shared" si="922"/>
        <v>390462</v>
      </c>
      <c r="K1771" s="43">
        <v>407805</v>
      </c>
      <c r="L1771" s="213"/>
      <c r="M1771" s="43">
        <f t="shared" si="923"/>
        <v>407805</v>
      </c>
      <c r="N1771" s="43">
        <v>424116</v>
      </c>
      <c r="O1771" s="213"/>
      <c r="P1771" s="43">
        <f t="shared" si="924"/>
        <v>424116</v>
      </c>
    </row>
    <row r="1772" spans="2:16" ht="54" customHeight="1" x14ac:dyDescent="0.25">
      <c r="B1772" s="157" t="s">
        <v>1602</v>
      </c>
      <c r="C1772" s="16">
        <v>812</v>
      </c>
      <c r="D1772" s="23">
        <v>10</v>
      </c>
      <c r="E1772" s="24" t="s">
        <v>99</v>
      </c>
      <c r="F1772" s="87" t="s">
        <v>1603</v>
      </c>
      <c r="G1772" s="62">
        <v>500</v>
      </c>
      <c r="H1772" s="43">
        <v>297027</v>
      </c>
      <c r="I1772" s="213"/>
      <c r="J1772" s="43">
        <f t="shared" si="922"/>
        <v>297027</v>
      </c>
      <c r="K1772" s="43">
        <v>323407</v>
      </c>
      <c r="L1772" s="213"/>
      <c r="M1772" s="43">
        <f t="shared" si="923"/>
        <v>323407</v>
      </c>
      <c r="N1772" s="43">
        <v>347480</v>
      </c>
      <c r="O1772" s="213"/>
      <c r="P1772" s="43">
        <f t="shared" si="924"/>
        <v>347480</v>
      </c>
    </row>
    <row r="1773" spans="2:16" ht="45" x14ac:dyDescent="0.25">
      <c r="B1773" s="156" t="s">
        <v>1470</v>
      </c>
      <c r="C1773" s="16">
        <v>812</v>
      </c>
      <c r="D1773" s="23">
        <v>10</v>
      </c>
      <c r="E1773" s="24" t="s">
        <v>99</v>
      </c>
      <c r="F1773" s="91" t="s">
        <v>1471</v>
      </c>
      <c r="G1773" s="21"/>
      <c r="H1773" s="43">
        <f t="shared" ref="H1773:P1773" si="925">H1774+H1775</f>
        <v>1741</v>
      </c>
      <c r="I1773" s="213">
        <f t="shared" si="925"/>
        <v>0</v>
      </c>
      <c r="J1773" s="43">
        <f t="shared" si="925"/>
        <v>1741</v>
      </c>
      <c r="K1773" s="43">
        <f t="shared" si="925"/>
        <v>1830</v>
      </c>
      <c r="L1773" s="213">
        <f t="shared" si="925"/>
        <v>0</v>
      </c>
      <c r="M1773" s="43">
        <f t="shared" si="925"/>
        <v>1830</v>
      </c>
      <c r="N1773" s="43">
        <f t="shared" si="925"/>
        <v>1923</v>
      </c>
      <c r="O1773" s="213">
        <f t="shared" si="925"/>
        <v>0</v>
      </c>
      <c r="P1773" s="43">
        <f t="shared" si="925"/>
        <v>1923</v>
      </c>
    </row>
    <row r="1774" spans="2:16" ht="45.75" customHeight="1" x14ac:dyDescent="0.25">
      <c r="B1774" s="156" t="s">
        <v>936</v>
      </c>
      <c r="C1774" s="16">
        <v>812</v>
      </c>
      <c r="D1774" s="23">
        <v>10</v>
      </c>
      <c r="E1774" s="24" t="s">
        <v>99</v>
      </c>
      <c r="F1774" s="91" t="s">
        <v>1474</v>
      </c>
      <c r="G1774" s="21">
        <v>300</v>
      </c>
      <c r="H1774" s="9">
        <v>798</v>
      </c>
      <c r="I1774" s="217"/>
      <c r="J1774" s="9">
        <f t="shared" si="922"/>
        <v>798</v>
      </c>
      <c r="K1774" s="9">
        <v>830</v>
      </c>
      <c r="L1774" s="217"/>
      <c r="M1774" s="9">
        <f>K1774+L1774</f>
        <v>830</v>
      </c>
      <c r="N1774" s="9">
        <v>863</v>
      </c>
      <c r="O1774" s="217"/>
      <c r="P1774" s="9">
        <f>N1774+O1774</f>
        <v>863</v>
      </c>
    </row>
    <row r="1775" spans="2:16" ht="90" x14ac:dyDescent="0.25">
      <c r="B1775" s="156" t="s">
        <v>1322</v>
      </c>
      <c r="C1775" s="16">
        <v>812</v>
      </c>
      <c r="D1775" s="23">
        <v>10</v>
      </c>
      <c r="E1775" s="24" t="s">
        <v>99</v>
      </c>
      <c r="F1775" s="91" t="s">
        <v>1475</v>
      </c>
      <c r="G1775" s="21">
        <v>300</v>
      </c>
      <c r="H1775" s="9">
        <v>943</v>
      </c>
      <c r="I1775" s="217"/>
      <c r="J1775" s="9">
        <f t="shared" si="922"/>
        <v>943</v>
      </c>
      <c r="K1775" s="9">
        <v>1000</v>
      </c>
      <c r="L1775" s="217"/>
      <c r="M1775" s="9">
        <f>K1775+L1775</f>
        <v>1000</v>
      </c>
      <c r="N1775" s="9">
        <v>1060</v>
      </c>
      <c r="O1775" s="217"/>
      <c r="P1775" s="9">
        <f>N1775+O1775</f>
        <v>1060</v>
      </c>
    </row>
    <row r="1776" spans="2:16" ht="18.75" customHeight="1" x14ac:dyDescent="0.25">
      <c r="B1776" s="157" t="s">
        <v>1066</v>
      </c>
      <c r="C1776" s="16">
        <v>812</v>
      </c>
      <c r="D1776" s="23">
        <v>10</v>
      </c>
      <c r="E1776" s="24" t="s">
        <v>99</v>
      </c>
      <c r="F1776" s="87" t="s">
        <v>1067</v>
      </c>
      <c r="G1776" s="51"/>
      <c r="H1776" s="9">
        <f t="shared" ref="H1776:P1776" si="926">H1783+H1777</f>
        <v>4908</v>
      </c>
      <c r="I1776" s="217">
        <f t="shared" si="926"/>
        <v>0</v>
      </c>
      <c r="J1776" s="9">
        <f t="shared" si="926"/>
        <v>4908</v>
      </c>
      <c r="K1776" s="9">
        <f t="shared" si="926"/>
        <v>5481</v>
      </c>
      <c r="L1776" s="217">
        <f t="shared" si="926"/>
        <v>0</v>
      </c>
      <c r="M1776" s="9">
        <f t="shared" si="926"/>
        <v>5481</v>
      </c>
      <c r="N1776" s="9">
        <f t="shared" si="926"/>
        <v>5481</v>
      </c>
      <c r="O1776" s="217">
        <f t="shared" si="926"/>
        <v>0</v>
      </c>
      <c r="P1776" s="9">
        <f t="shared" si="926"/>
        <v>5481</v>
      </c>
    </row>
    <row r="1777" spans="2:16" ht="105" customHeight="1" x14ac:dyDescent="0.25">
      <c r="B1777" s="190" t="s">
        <v>1068</v>
      </c>
      <c r="C1777" s="16">
        <v>812</v>
      </c>
      <c r="D1777" s="23">
        <v>10</v>
      </c>
      <c r="E1777" s="24" t="s">
        <v>99</v>
      </c>
      <c r="F1777" s="87" t="s">
        <v>1069</v>
      </c>
      <c r="G1777" s="62"/>
      <c r="H1777" s="5">
        <f t="shared" ref="H1777:P1777" si="927">H1781+H1780+H1778+H1782+H1779</f>
        <v>4703</v>
      </c>
      <c r="I1777" s="220">
        <f t="shared" si="927"/>
        <v>0</v>
      </c>
      <c r="J1777" s="5">
        <f t="shared" si="927"/>
        <v>4703</v>
      </c>
      <c r="K1777" s="5">
        <f t="shared" si="927"/>
        <v>5481</v>
      </c>
      <c r="L1777" s="220">
        <f t="shared" si="927"/>
        <v>0</v>
      </c>
      <c r="M1777" s="5">
        <f t="shared" si="927"/>
        <v>5481</v>
      </c>
      <c r="N1777" s="5">
        <f t="shared" si="927"/>
        <v>5481</v>
      </c>
      <c r="O1777" s="220">
        <f t="shared" si="927"/>
        <v>0</v>
      </c>
      <c r="P1777" s="5">
        <f t="shared" si="927"/>
        <v>5481</v>
      </c>
    </row>
    <row r="1778" spans="2:16" ht="78" customHeight="1" x14ac:dyDescent="0.25">
      <c r="B1778" s="256" t="s">
        <v>2200</v>
      </c>
      <c r="C1778" s="16">
        <v>812</v>
      </c>
      <c r="D1778" s="23">
        <v>10</v>
      </c>
      <c r="E1778" s="24" t="s">
        <v>99</v>
      </c>
      <c r="F1778" s="87" t="s">
        <v>1072</v>
      </c>
      <c r="G1778" s="62">
        <v>200</v>
      </c>
      <c r="H1778" s="43">
        <v>3623</v>
      </c>
      <c r="I1778" s="213"/>
      <c r="J1778" s="43">
        <f>H1778+I1778</f>
        <v>3623</v>
      </c>
      <c r="K1778" s="43">
        <v>5481</v>
      </c>
      <c r="L1778" s="213"/>
      <c r="M1778" s="43">
        <f>K1778+L1778</f>
        <v>5481</v>
      </c>
      <c r="N1778" s="43">
        <v>5481</v>
      </c>
      <c r="O1778" s="213"/>
      <c r="P1778" s="43">
        <f>N1778+O1778</f>
        <v>5481</v>
      </c>
    </row>
    <row r="1779" spans="2:16" ht="9" hidden="1" customHeight="1" x14ac:dyDescent="0.25">
      <c r="B1779" s="256" t="s">
        <v>1605</v>
      </c>
      <c r="C1779" s="16">
        <v>812</v>
      </c>
      <c r="D1779" s="23">
        <v>10</v>
      </c>
      <c r="E1779" s="24" t="s">
        <v>99</v>
      </c>
      <c r="F1779" s="87" t="s">
        <v>1071</v>
      </c>
      <c r="G1779" s="62">
        <v>500</v>
      </c>
      <c r="H1779" s="43"/>
      <c r="I1779" s="213"/>
      <c r="J1779" s="43">
        <f>H1779+I1779</f>
        <v>0</v>
      </c>
      <c r="K1779" s="43"/>
      <c r="L1779" s="213"/>
      <c r="M1779" s="43">
        <f>K1779+L1779</f>
        <v>0</v>
      </c>
      <c r="N1779" s="43"/>
      <c r="O1779" s="213"/>
      <c r="P1779" s="43">
        <f>N1779+O1779</f>
        <v>0</v>
      </c>
    </row>
    <row r="1780" spans="2:16" ht="64.5" customHeight="1" x14ac:dyDescent="0.25">
      <c r="B1780" s="256" t="s">
        <v>2201</v>
      </c>
      <c r="C1780" s="16">
        <v>812</v>
      </c>
      <c r="D1780" s="23">
        <v>10</v>
      </c>
      <c r="E1780" s="24" t="s">
        <v>99</v>
      </c>
      <c r="F1780" s="87" t="s">
        <v>1072</v>
      </c>
      <c r="G1780" s="62">
        <v>500</v>
      </c>
      <c r="H1780" s="43">
        <v>700</v>
      </c>
      <c r="I1780" s="213"/>
      <c r="J1780" s="43">
        <f>H1780+I1780</f>
        <v>700</v>
      </c>
      <c r="K1780" s="43">
        <v>0</v>
      </c>
      <c r="L1780" s="213"/>
      <c r="M1780" s="43"/>
      <c r="N1780" s="43"/>
      <c r="O1780" s="213"/>
      <c r="P1780" s="43"/>
    </row>
    <row r="1781" spans="2:16" ht="31.5" customHeight="1" x14ac:dyDescent="0.25">
      <c r="B1781" s="157" t="s">
        <v>1243</v>
      </c>
      <c r="C1781" s="16">
        <v>812</v>
      </c>
      <c r="D1781" s="23">
        <v>10</v>
      </c>
      <c r="E1781" s="24" t="s">
        <v>99</v>
      </c>
      <c r="F1781" s="87" t="s">
        <v>1350</v>
      </c>
      <c r="G1781" s="52" t="s">
        <v>210</v>
      </c>
      <c r="H1781" s="43">
        <v>380</v>
      </c>
      <c r="I1781" s="213"/>
      <c r="J1781" s="43">
        <f>H1781+I1781</f>
        <v>380</v>
      </c>
      <c r="K1781" s="43">
        <v>0</v>
      </c>
      <c r="L1781" s="213"/>
      <c r="M1781" s="43"/>
      <c r="N1781" s="43"/>
      <c r="O1781" s="213"/>
      <c r="P1781" s="43"/>
    </row>
    <row r="1782" spans="2:16" ht="47.25" hidden="1" customHeight="1" x14ac:dyDescent="0.25">
      <c r="B1782" s="157" t="s">
        <v>1606</v>
      </c>
      <c r="C1782" s="16">
        <v>812</v>
      </c>
      <c r="D1782" s="23">
        <v>10</v>
      </c>
      <c r="E1782" s="24" t="s">
        <v>99</v>
      </c>
      <c r="F1782" s="87" t="s">
        <v>1072</v>
      </c>
      <c r="G1782" s="62">
        <v>500</v>
      </c>
      <c r="H1782" s="43"/>
      <c r="I1782" s="213"/>
      <c r="J1782" s="43"/>
      <c r="K1782" s="43"/>
      <c r="L1782" s="213"/>
      <c r="M1782" s="43"/>
      <c r="N1782" s="43"/>
      <c r="O1782" s="213"/>
      <c r="P1782" s="43"/>
    </row>
    <row r="1783" spans="2:16" ht="47.25" customHeight="1" x14ac:dyDescent="0.25">
      <c r="B1783" s="157" t="s">
        <v>1354</v>
      </c>
      <c r="C1783" s="16">
        <v>812</v>
      </c>
      <c r="D1783" s="23">
        <v>10</v>
      </c>
      <c r="E1783" s="24" t="s">
        <v>99</v>
      </c>
      <c r="F1783" s="87" t="s">
        <v>1355</v>
      </c>
      <c r="G1783" s="51"/>
      <c r="H1783" s="43">
        <f>H1784</f>
        <v>205</v>
      </c>
      <c r="I1783" s="213">
        <f>I1784</f>
        <v>0</v>
      </c>
      <c r="J1783" s="43">
        <f>J1784</f>
        <v>205</v>
      </c>
      <c r="K1783" s="43">
        <f>K1784</f>
        <v>0</v>
      </c>
      <c r="L1783" s="213">
        <f>L1784</f>
        <v>0</v>
      </c>
      <c r="M1783" s="43"/>
      <c r="N1783" s="43"/>
      <c r="O1783" s="213"/>
      <c r="P1783" s="43"/>
    </row>
    <row r="1784" spans="2:16" ht="41.25" customHeight="1" x14ac:dyDescent="0.25">
      <c r="B1784" s="157" t="s">
        <v>1171</v>
      </c>
      <c r="C1784" s="16">
        <v>812</v>
      </c>
      <c r="D1784" s="23">
        <v>10</v>
      </c>
      <c r="E1784" s="24" t="s">
        <v>99</v>
      </c>
      <c r="F1784" s="87" t="s">
        <v>1356</v>
      </c>
      <c r="G1784" s="62">
        <v>200</v>
      </c>
      <c r="H1784" s="43">
        <v>205</v>
      </c>
      <c r="I1784" s="213"/>
      <c r="J1784" s="43">
        <f>H1784+I1784</f>
        <v>205</v>
      </c>
      <c r="K1784" s="43">
        <v>0</v>
      </c>
      <c r="L1784" s="213"/>
      <c r="M1784" s="43"/>
      <c r="N1784" s="43"/>
      <c r="O1784" s="213"/>
      <c r="P1784" s="43"/>
    </row>
    <row r="1785" spans="2:16" ht="57.75" customHeight="1" x14ac:dyDescent="0.25">
      <c r="B1785" s="156" t="s">
        <v>2357</v>
      </c>
      <c r="C1785" s="49">
        <v>812</v>
      </c>
      <c r="D1785" s="23">
        <v>10</v>
      </c>
      <c r="E1785" s="24" t="s">
        <v>99</v>
      </c>
      <c r="F1785" s="90">
        <v>10</v>
      </c>
      <c r="G1785" s="21"/>
      <c r="H1785" s="9">
        <f>H1786</f>
        <v>585</v>
      </c>
      <c r="I1785" s="217">
        <f t="shared" ref="I1785:J1787" si="928">I1786</f>
        <v>0</v>
      </c>
      <c r="J1785" s="9">
        <f t="shared" si="928"/>
        <v>585</v>
      </c>
      <c r="K1785" s="9">
        <f t="shared" ref="K1785:N1787" si="929">K1786</f>
        <v>585</v>
      </c>
      <c r="L1785" s="217">
        <f t="shared" ref="L1785:M1787" si="930">L1786</f>
        <v>0</v>
      </c>
      <c r="M1785" s="9">
        <f t="shared" si="930"/>
        <v>585</v>
      </c>
      <c r="N1785" s="9">
        <f t="shared" si="929"/>
        <v>585</v>
      </c>
      <c r="O1785" s="217">
        <f t="shared" ref="O1785:P1787" si="931">O1786</f>
        <v>0</v>
      </c>
      <c r="P1785" s="9">
        <f t="shared" si="931"/>
        <v>585</v>
      </c>
    </row>
    <row r="1786" spans="2:16" ht="32.25" customHeight="1" x14ac:dyDescent="0.25">
      <c r="B1786" s="156" t="s">
        <v>696</v>
      </c>
      <c r="C1786" s="49">
        <v>812</v>
      </c>
      <c r="D1786" s="23">
        <v>10</v>
      </c>
      <c r="E1786" s="24" t="s">
        <v>99</v>
      </c>
      <c r="F1786" s="91" t="s">
        <v>697</v>
      </c>
      <c r="G1786" s="21"/>
      <c r="H1786" s="9">
        <f>H1787</f>
        <v>585</v>
      </c>
      <c r="I1786" s="217">
        <f t="shared" si="928"/>
        <v>0</v>
      </c>
      <c r="J1786" s="9">
        <f t="shared" si="928"/>
        <v>585</v>
      </c>
      <c r="K1786" s="9">
        <f t="shared" si="929"/>
        <v>585</v>
      </c>
      <c r="L1786" s="217">
        <f t="shared" si="930"/>
        <v>0</v>
      </c>
      <c r="M1786" s="9">
        <f t="shared" si="930"/>
        <v>585</v>
      </c>
      <c r="N1786" s="9">
        <f t="shared" si="929"/>
        <v>585</v>
      </c>
      <c r="O1786" s="217">
        <f t="shared" si="931"/>
        <v>0</v>
      </c>
      <c r="P1786" s="9">
        <f t="shared" si="931"/>
        <v>585</v>
      </c>
    </row>
    <row r="1787" spans="2:16" ht="46.5" customHeight="1" x14ac:dyDescent="0.25">
      <c r="B1787" s="156" t="s">
        <v>698</v>
      </c>
      <c r="C1787" s="49">
        <v>812</v>
      </c>
      <c r="D1787" s="23">
        <v>10</v>
      </c>
      <c r="E1787" s="24" t="s">
        <v>99</v>
      </c>
      <c r="F1787" s="91" t="s">
        <v>699</v>
      </c>
      <c r="G1787" s="1"/>
      <c r="H1787" s="9">
        <f>H1788</f>
        <v>585</v>
      </c>
      <c r="I1787" s="217">
        <f t="shared" si="928"/>
        <v>0</v>
      </c>
      <c r="J1787" s="9">
        <f t="shared" si="928"/>
        <v>585</v>
      </c>
      <c r="K1787" s="9">
        <f t="shared" si="929"/>
        <v>585</v>
      </c>
      <c r="L1787" s="217">
        <f t="shared" si="930"/>
        <v>0</v>
      </c>
      <c r="M1787" s="9">
        <f t="shared" si="930"/>
        <v>585</v>
      </c>
      <c r="N1787" s="9">
        <f t="shared" si="929"/>
        <v>585</v>
      </c>
      <c r="O1787" s="217">
        <f t="shared" si="931"/>
        <v>0</v>
      </c>
      <c r="P1787" s="9">
        <f t="shared" si="931"/>
        <v>585</v>
      </c>
    </row>
    <row r="1788" spans="2:16" ht="57.75" customHeight="1" x14ac:dyDescent="0.25">
      <c r="B1788" s="156" t="s">
        <v>700</v>
      </c>
      <c r="C1788" s="49">
        <v>812</v>
      </c>
      <c r="D1788" s="23">
        <v>10</v>
      </c>
      <c r="E1788" s="24" t="s">
        <v>99</v>
      </c>
      <c r="F1788" s="91" t="s">
        <v>701</v>
      </c>
      <c r="G1788" s="58">
        <v>500</v>
      </c>
      <c r="H1788" s="43">
        <v>585</v>
      </c>
      <c r="I1788" s="213"/>
      <c r="J1788" s="43">
        <f>H1788+I1788</f>
        <v>585</v>
      </c>
      <c r="K1788" s="43">
        <v>585</v>
      </c>
      <c r="L1788" s="213"/>
      <c r="M1788" s="43">
        <f>K1788+L1788</f>
        <v>585</v>
      </c>
      <c r="N1788" s="43">
        <v>585</v>
      </c>
      <c r="O1788" s="213"/>
      <c r="P1788" s="43">
        <f>N1788+O1788</f>
        <v>585</v>
      </c>
    </row>
    <row r="1789" spans="2:16" ht="15.75" x14ac:dyDescent="0.25">
      <c r="B1789" s="158" t="s">
        <v>885</v>
      </c>
      <c r="C1789" s="17" t="s">
        <v>1466</v>
      </c>
      <c r="D1789" s="19">
        <v>10</v>
      </c>
      <c r="E1789" s="20" t="s">
        <v>86</v>
      </c>
      <c r="F1789" s="19"/>
      <c r="G1789" s="29"/>
      <c r="H1789" s="8">
        <f t="shared" ref="H1789:J1790" si="932">H1790</f>
        <v>968578</v>
      </c>
      <c r="I1789" s="211">
        <f t="shared" si="932"/>
        <v>260235</v>
      </c>
      <c r="J1789" s="8">
        <f t="shared" si="932"/>
        <v>1228813</v>
      </c>
      <c r="K1789" s="8">
        <f t="shared" ref="K1789:N1790" si="933">K1790</f>
        <v>1060469</v>
      </c>
      <c r="L1789" s="211">
        <f>L1790</f>
        <v>0</v>
      </c>
      <c r="M1789" s="8">
        <f>M1790</f>
        <v>1060469</v>
      </c>
      <c r="N1789" s="8">
        <f t="shared" si="933"/>
        <v>1123549</v>
      </c>
      <c r="O1789" s="211">
        <f>O1790</f>
        <v>0</v>
      </c>
      <c r="P1789" s="8">
        <f>P1790</f>
        <v>1123549</v>
      </c>
    </row>
    <row r="1790" spans="2:16" ht="43.5" customHeight="1" x14ac:dyDescent="0.25">
      <c r="B1790" s="157" t="s">
        <v>1348</v>
      </c>
      <c r="C1790" s="16">
        <v>812</v>
      </c>
      <c r="D1790" s="23">
        <v>10</v>
      </c>
      <c r="E1790" s="24" t="s">
        <v>86</v>
      </c>
      <c r="F1790" s="87" t="s">
        <v>63</v>
      </c>
      <c r="G1790" s="51"/>
      <c r="H1790" s="5">
        <f t="shared" si="932"/>
        <v>968578</v>
      </c>
      <c r="I1790" s="220">
        <f t="shared" si="932"/>
        <v>260235</v>
      </c>
      <c r="J1790" s="5">
        <f t="shared" si="932"/>
        <v>1228813</v>
      </c>
      <c r="K1790" s="5">
        <f t="shared" si="933"/>
        <v>1060469</v>
      </c>
      <c r="L1790" s="220">
        <f>L1791</f>
        <v>0</v>
      </c>
      <c r="M1790" s="5">
        <f>M1791</f>
        <v>1060469</v>
      </c>
      <c r="N1790" s="5">
        <f t="shared" si="933"/>
        <v>1123549</v>
      </c>
      <c r="O1790" s="220">
        <f>O1791</f>
        <v>0</v>
      </c>
      <c r="P1790" s="5">
        <f>P1791</f>
        <v>1123549</v>
      </c>
    </row>
    <row r="1791" spans="2:16" ht="15.75" x14ac:dyDescent="0.25">
      <c r="B1791" s="157" t="s">
        <v>1468</v>
      </c>
      <c r="C1791" s="16">
        <v>812</v>
      </c>
      <c r="D1791" s="23">
        <v>10</v>
      </c>
      <c r="E1791" s="24" t="s">
        <v>86</v>
      </c>
      <c r="F1791" s="87" t="s">
        <v>1469</v>
      </c>
      <c r="G1791" s="51"/>
      <c r="H1791" s="9">
        <f t="shared" ref="H1791:P1791" si="934">H1792+H1800+H1807</f>
        <v>968578</v>
      </c>
      <c r="I1791" s="217">
        <f t="shared" si="934"/>
        <v>260235</v>
      </c>
      <c r="J1791" s="9">
        <f t="shared" si="934"/>
        <v>1228813</v>
      </c>
      <c r="K1791" s="9">
        <f t="shared" si="934"/>
        <v>1060469</v>
      </c>
      <c r="L1791" s="217">
        <f t="shared" si="934"/>
        <v>0</v>
      </c>
      <c r="M1791" s="9">
        <f t="shared" si="934"/>
        <v>1060469</v>
      </c>
      <c r="N1791" s="9">
        <f t="shared" si="934"/>
        <v>1123549</v>
      </c>
      <c r="O1791" s="217">
        <f t="shared" si="934"/>
        <v>0</v>
      </c>
      <c r="P1791" s="9">
        <f t="shared" si="934"/>
        <v>1123549</v>
      </c>
    </row>
    <row r="1792" spans="2:16" ht="30.75" customHeight="1" x14ac:dyDescent="0.25">
      <c r="B1792" s="157" t="s">
        <v>1588</v>
      </c>
      <c r="C1792" s="16">
        <v>812</v>
      </c>
      <c r="D1792" s="23">
        <v>10</v>
      </c>
      <c r="E1792" s="24" t="s">
        <v>86</v>
      </c>
      <c r="F1792" s="87" t="s">
        <v>1589</v>
      </c>
      <c r="G1792" s="51"/>
      <c r="H1792" s="9">
        <f t="shared" ref="H1792:P1792" si="935">H1793+H1794+H1796+H1797+H1798+H1799+H1795</f>
        <v>562082</v>
      </c>
      <c r="I1792" s="217">
        <f t="shared" si="935"/>
        <v>260235</v>
      </c>
      <c r="J1792" s="9">
        <f t="shared" si="935"/>
        <v>822317</v>
      </c>
      <c r="K1792" s="9">
        <f t="shared" si="935"/>
        <v>616198</v>
      </c>
      <c r="L1792" s="217">
        <f t="shared" si="935"/>
        <v>0</v>
      </c>
      <c r="M1792" s="9">
        <f t="shared" si="935"/>
        <v>616198</v>
      </c>
      <c r="N1792" s="9">
        <f t="shared" si="935"/>
        <v>659650</v>
      </c>
      <c r="O1792" s="217">
        <f t="shared" si="935"/>
        <v>0</v>
      </c>
      <c r="P1792" s="9">
        <f t="shared" si="935"/>
        <v>659650</v>
      </c>
    </row>
    <row r="1793" spans="2:16" ht="60" hidden="1" x14ac:dyDescent="0.25">
      <c r="B1793" s="157" t="s">
        <v>1607</v>
      </c>
      <c r="C1793" s="16">
        <v>812</v>
      </c>
      <c r="D1793" s="24" t="s">
        <v>130</v>
      </c>
      <c r="E1793" s="24" t="s">
        <v>63</v>
      </c>
      <c r="F1793" s="87" t="s">
        <v>1608</v>
      </c>
      <c r="G1793" s="52" t="s">
        <v>22</v>
      </c>
      <c r="H1793" s="43"/>
      <c r="I1793" s="213"/>
      <c r="J1793" s="43"/>
      <c r="K1793" s="43"/>
      <c r="L1793" s="213"/>
      <c r="M1793" s="43"/>
      <c r="N1793" s="43"/>
      <c r="O1793" s="213"/>
      <c r="P1793" s="43"/>
    </row>
    <row r="1794" spans="2:16" ht="59.25" hidden="1" customHeight="1" x14ac:dyDescent="0.25">
      <c r="B1794" s="157" t="s">
        <v>1609</v>
      </c>
      <c r="C1794" s="16">
        <v>812</v>
      </c>
      <c r="D1794" s="24" t="s">
        <v>130</v>
      </c>
      <c r="E1794" s="24" t="s">
        <v>63</v>
      </c>
      <c r="F1794" s="87" t="s">
        <v>1610</v>
      </c>
      <c r="G1794" s="52" t="s">
        <v>22</v>
      </c>
      <c r="H1794" s="43"/>
      <c r="I1794" s="213"/>
      <c r="J1794" s="43"/>
      <c r="K1794" s="43"/>
      <c r="L1794" s="213"/>
      <c r="M1794" s="43"/>
      <c r="N1794" s="43"/>
      <c r="O1794" s="213"/>
      <c r="P1794" s="43"/>
    </row>
    <row r="1795" spans="2:16" ht="68.25" hidden="1" customHeight="1" x14ac:dyDescent="0.25">
      <c r="B1795" s="157" t="s">
        <v>1611</v>
      </c>
      <c r="C1795" s="16">
        <v>812</v>
      </c>
      <c r="D1795" s="23">
        <v>10</v>
      </c>
      <c r="E1795" s="24" t="s">
        <v>86</v>
      </c>
      <c r="F1795" s="87" t="s">
        <v>1612</v>
      </c>
      <c r="G1795" s="52" t="s">
        <v>71</v>
      </c>
      <c r="H1795" s="43"/>
      <c r="I1795" s="213"/>
      <c r="J1795" s="43"/>
      <c r="K1795" s="43"/>
      <c r="L1795" s="213"/>
      <c r="M1795" s="43"/>
      <c r="N1795" s="43"/>
      <c r="O1795" s="213"/>
      <c r="P1795" s="43"/>
    </row>
    <row r="1796" spans="2:16" ht="68.25" customHeight="1" x14ac:dyDescent="0.25">
      <c r="B1796" s="157" t="s">
        <v>1611</v>
      </c>
      <c r="C1796" s="16">
        <v>812</v>
      </c>
      <c r="D1796" s="23">
        <v>10</v>
      </c>
      <c r="E1796" s="24" t="s">
        <v>86</v>
      </c>
      <c r="F1796" s="87" t="s">
        <v>1613</v>
      </c>
      <c r="G1796" s="52" t="s">
        <v>71</v>
      </c>
      <c r="H1796" s="43">
        <v>480377</v>
      </c>
      <c r="I1796" s="213">
        <v>260235</v>
      </c>
      <c r="J1796" s="43">
        <f t="shared" ref="J1796:J1808" si="936">H1796+I1796</f>
        <v>740612</v>
      </c>
      <c r="K1796" s="43">
        <v>504292</v>
      </c>
      <c r="L1796" s="213"/>
      <c r="M1796" s="43">
        <f>K1796+L1796</f>
        <v>504292</v>
      </c>
      <c r="N1796" s="43">
        <v>533172</v>
      </c>
      <c r="O1796" s="213"/>
      <c r="P1796" s="43">
        <f>N1796+O1796</f>
        <v>533172</v>
      </c>
    </row>
    <row r="1797" spans="2:16" ht="106.5" customHeight="1" x14ac:dyDescent="0.25">
      <c r="B1797" s="157" t="s">
        <v>1614</v>
      </c>
      <c r="C1797" s="16">
        <v>812</v>
      </c>
      <c r="D1797" s="23">
        <v>10</v>
      </c>
      <c r="E1797" s="24" t="s">
        <v>86</v>
      </c>
      <c r="F1797" s="87" t="s">
        <v>1615</v>
      </c>
      <c r="G1797" s="52" t="s">
        <v>210</v>
      </c>
      <c r="H1797" s="43">
        <v>11103</v>
      </c>
      <c r="I1797" s="213"/>
      <c r="J1797" s="43">
        <f t="shared" si="936"/>
        <v>11103</v>
      </c>
      <c r="K1797" s="43">
        <v>11058</v>
      </c>
      <c r="L1797" s="213"/>
      <c r="M1797" s="43">
        <f>K1797+L1797</f>
        <v>11058</v>
      </c>
      <c r="N1797" s="43">
        <v>11471</v>
      </c>
      <c r="O1797" s="213"/>
      <c r="P1797" s="43">
        <f>N1797+O1797</f>
        <v>11471</v>
      </c>
    </row>
    <row r="1798" spans="2:16" ht="66.75" customHeight="1" x14ac:dyDescent="0.25">
      <c r="B1798" s="157" t="s">
        <v>1616</v>
      </c>
      <c r="C1798" s="16">
        <v>812</v>
      </c>
      <c r="D1798" s="23">
        <v>10</v>
      </c>
      <c r="E1798" s="24" t="s">
        <v>86</v>
      </c>
      <c r="F1798" s="87" t="s">
        <v>1617</v>
      </c>
      <c r="G1798" s="52" t="s">
        <v>71</v>
      </c>
      <c r="H1798" s="43">
        <v>60604</v>
      </c>
      <c r="I1798" s="213"/>
      <c r="J1798" s="43">
        <f t="shared" si="936"/>
        <v>60604</v>
      </c>
      <c r="K1798" s="43">
        <v>90850</v>
      </c>
      <c r="L1798" s="213"/>
      <c r="M1798" s="43">
        <f>K1798+L1798</f>
        <v>90850</v>
      </c>
      <c r="N1798" s="43">
        <v>105009</v>
      </c>
      <c r="O1798" s="213"/>
      <c r="P1798" s="43">
        <f>N1798+O1798</f>
        <v>105009</v>
      </c>
    </row>
    <row r="1799" spans="2:16" ht="73.5" customHeight="1" x14ac:dyDescent="0.25">
      <c r="B1799" s="157" t="s">
        <v>1618</v>
      </c>
      <c r="C1799" s="16">
        <v>812</v>
      </c>
      <c r="D1799" s="23">
        <v>10</v>
      </c>
      <c r="E1799" s="24" t="s">
        <v>86</v>
      </c>
      <c r="F1799" s="87" t="s">
        <v>1619</v>
      </c>
      <c r="G1799" s="52" t="s">
        <v>71</v>
      </c>
      <c r="H1799" s="43">
        <v>9998</v>
      </c>
      <c r="I1799" s="213"/>
      <c r="J1799" s="43">
        <f t="shared" si="936"/>
        <v>9998</v>
      </c>
      <c r="K1799" s="43">
        <v>9998</v>
      </c>
      <c r="L1799" s="213"/>
      <c r="M1799" s="43">
        <f>K1799+L1799</f>
        <v>9998</v>
      </c>
      <c r="N1799" s="43">
        <v>9998</v>
      </c>
      <c r="O1799" s="213"/>
      <c r="P1799" s="43">
        <f>N1799+O1799</f>
        <v>9998</v>
      </c>
    </row>
    <row r="1800" spans="2:16" ht="42.75" customHeight="1" x14ac:dyDescent="0.25">
      <c r="B1800" s="157" t="s">
        <v>1620</v>
      </c>
      <c r="C1800" s="16">
        <v>812</v>
      </c>
      <c r="D1800" s="23">
        <v>10</v>
      </c>
      <c r="E1800" s="24" t="s">
        <v>86</v>
      </c>
      <c r="F1800" s="87" t="s">
        <v>1621</v>
      </c>
      <c r="G1800" s="51"/>
      <c r="H1800" s="9">
        <f t="shared" ref="H1800:P1800" si="937">H1802+H1804+H1805+H1803+H1801+H1806</f>
        <v>406013</v>
      </c>
      <c r="I1800" s="217">
        <f t="shared" si="937"/>
        <v>0</v>
      </c>
      <c r="J1800" s="9">
        <f t="shared" si="937"/>
        <v>406013</v>
      </c>
      <c r="K1800" s="9">
        <f t="shared" si="937"/>
        <v>443788</v>
      </c>
      <c r="L1800" s="217">
        <f t="shared" si="937"/>
        <v>0</v>
      </c>
      <c r="M1800" s="9">
        <f t="shared" si="937"/>
        <v>443788</v>
      </c>
      <c r="N1800" s="9">
        <f t="shared" si="937"/>
        <v>463416</v>
      </c>
      <c r="O1800" s="217">
        <f t="shared" si="937"/>
        <v>0</v>
      </c>
      <c r="P1800" s="9">
        <f t="shared" si="937"/>
        <v>463416</v>
      </c>
    </row>
    <row r="1801" spans="2:16" ht="55.5" hidden="1" customHeight="1" x14ac:dyDescent="0.25">
      <c r="B1801" s="156" t="s">
        <v>1622</v>
      </c>
      <c r="C1801" s="17" t="s">
        <v>1466</v>
      </c>
      <c r="D1801" s="24" t="s">
        <v>130</v>
      </c>
      <c r="E1801" s="24" t="s">
        <v>63</v>
      </c>
      <c r="F1801" s="87" t="s">
        <v>1623</v>
      </c>
      <c r="G1801" s="52" t="s">
        <v>22</v>
      </c>
      <c r="H1801" s="43"/>
      <c r="I1801" s="213"/>
      <c r="J1801" s="43">
        <f t="shared" si="936"/>
        <v>0</v>
      </c>
      <c r="K1801" s="43"/>
      <c r="L1801" s="213"/>
      <c r="M1801" s="43">
        <f t="shared" ref="M1801:M1806" si="938">K1801+L1801</f>
        <v>0</v>
      </c>
      <c r="N1801" s="43"/>
      <c r="O1801" s="213"/>
      <c r="P1801" s="43">
        <f t="shared" ref="P1801:P1806" si="939">N1801+O1801</f>
        <v>0</v>
      </c>
    </row>
    <row r="1802" spans="2:16" ht="44.25" customHeight="1" x14ac:dyDescent="0.25">
      <c r="B1802" s="156" t="s">
        <v>1624</v>
      </c>
      <c r="C1802" s="16">
        <v>812</v>
      </c>
      <c r="D1802" s="23">
        <v>10</v>
      </c>
      <c r="E1802" s="24" t="s">
        <v>86</v>
      </c>
      <c r="F1802" s="87" t="s">
        <v>1625</v>
      </c>
      <c r="G1802" s="62">
        <v>500</v>
      </c>
      <c r="H1802" s="43">
        <v>8393</v>
      </c>
      <c r="I1802" s="213"/>
      <c r="J1802" s="43">
        <f t="shared" si="936"/>
        <v>8393</v>
      </c>
      <c r="K1802" s="43">
        <v>8324</v>
      </c>
      <c r="L1802" s="213"/>
      <c r="M1802" s="43">
        <f t="shared" si="938"/>
        <v>8324</v>
      </c>
      <c r="N1802" s="43">
        <v>8285</v>
      </c>
      <c r="O1802" s="213"/>
      <c r="P1802" s="43">
        <f t="shared" si="939"/>
        <v>8285</v>
      </c>
    </row>
    <row r="1803" spans="2:16" ht="67.5" customHeight="1" x14ac:dyDescent="0.25">
      <c r="B1803" s="157" t="s">
        <v>2346</v>
      </c>
      <c r="C1803" s="16">
        <v>812</v>
      </c>
      <c r="D1803" s="23">
        <v>10</v>
      </c>
      <c r="E1803" s="24" t="s">
        <v>63</v>
      </c>
      <c r="F1803" s="87" t="s">
        <v>1626</v>
      </c>
      <c r="G1803" s="62">
        <v>500</v>
      </c>
      <c r="H1803" s="43">
        <v>6779</v>
      </c>
      <c r="I1803" s="213"/>
      <c r="J1803" s="43">
        <f t="shared" si="936"/>
        <v>6779</v>
      </c>
      <c r="K1803" s="43">
        <v>4155</v>
      </c>
      <c r="L1803" s="213"/>
      <c r="M1803" s="43">
        <f t="shared" si="938"/>
        <v>4155</v>
      </c>
      <c r="N1803" s="43">
        <v>3970</v>
      </c>
      <c r="O1803" s="213"/>
      <c r="P1803" s="43">
        <f t="shared" si="939"/>
        <v>3970</v>
      </c>
    </row>
    <row r="1804" spans="2:16" ht="55.5" customHeight="1" x14ac:dyDescent="0.25">
      <c r="B1804" s="157" t="s">
        <v>1627</v>
      </c>
      <c r="C1804" s="16">
        <v>812</v>
      </c>
      <c r="D1804" s="23">
        <v>10</v>
      </c>
      <c r="E1804" s="24" t="s">
        <v>86</v>
      </c>
      <c r="F1804" s="87" t="s">
        <v>1628</v>
      </c>
      <c r="G1804" s="51">
        <v>500</v>
      </c>
      <c r="H1804" s="43">
        <v>120423</v>
      </c>
      <c r="I1804" s="213"/>
      <c r="J1804" s="43">
        <f t="shared" si="936"/>
        <v>120423</v>
      </c>
      <c r="K1804" s="43">
        <v>137588</v>
      </c>
      <c r="L1804" s="213"/>
      <c r="M1804" s="43">
        <f t="shared" si="938"/>
        <v>137588</v>
      </c>
      <c r="N1804" s="43">
        <v>129437</v>
      </c>
      <c r="O1804" s="213"/>
      <c r="P1804" s="43">
        <f t="shared" si="939"/>
        <v>129437</v>
      </c>
    </row>
    <row r="1805" spans="2:16" ht="37.5" customHeight="1" x14ac:dyDescent="0.25">
      <c r="B1805" s="157" t="s">
        <v>2195</v>
      </c>
      <c r="C1805" s="16">
        <v>812</v>
      </c>
      <c r="D1805" s="23">
        <v>10</v>
      </c>
      <c r="E1805" s="24" t="s">
        <v>86</v>
      </c>
      <c r="F1805" s="87" t="s">
        <v>1629</v>
      </c>
      <c r="G1805" s="51">
        <v>500</v>
      </c>
      <c r="H1805" s="43">
        <v>208211</v>
      </c>
      <c r="I1805" s="213"/>
      <c r="J1805" s="43">
        <f t="shared" si="936"/>
        <v>208211</v>
      </c>
      <c r="K1805" s="43">
        <v>225111</v>
      </c>
      <c r="L1805" s="213"/>
      <c r="M1805" s="43">
        <f t="shared" si="938"/>
        <v>225111</v>
      </c>
      <c r="N1805" s="43">
        <v>247946</v>
      </c>
      <c r="O1805" s="213"/>
      <c r="P1805" s="43">
        <f t="shared" si="939"/>
        <v>247946</v>
      </c>
    </row>
    <row r="1806" spans="2:16" ht="43.5" customHeight="1" x14ac:dyDescent="0.25">
      <c r="B1806" s="157" t="s">
        <v>2173</v>
      </c>
      <c r="C1806" s="16">
        <v>812</v>
      </c>
      <c r="D1806" s="23">
        <v>10</v>
      </c>
      <c r="E1806" s="24" t="s">
        <v>86</v>
      </c>
      <c r="F1806" s="87" t="s">
        <v>2172</v>
      </c>
      <c r="G1806" s="51">
        <v>500</v>
      </c>
      <c r="H1806" s="43">
        <v>62207</v>
      </c>
      <c r="I1806" s="213"/>
      <c r="J1806" s="43">
        <f t="shared" si="936"/>
        <v>62207</v>
      </c>
      <c r="K1806" s="43">
        <v>68610</v>
      </c>
      <c r="L1806" s="213"/>
      <c r="M1806" s="43">
        <f t="shared" si="938"/>
        <v>68610</v>
      </c>
      <c r="N1806" s="43">
        <v>73778</v>
      </c>
      <c r="O1806" s="213"/>
      <c r="P1806" s="43">
        <f t="shared" si="939"/>
        <v>73778</v>
      </c>
    </row>
    <row r="1807" spans="2:16" ht="42" customHeight="1" x14ac:dyDescent="0.25">
      <c r="B1807" s="157" t="s">
        <v>1630</v>
      </c>
      <c r="C1807" s="16">
        <v>812</v>
      </c>
      <c r="D1807" s="23">
        <v>10</v>
      </c>
      <c r="E1807" s="24" t="s">
        <v>86</v>
      </c>
      <c r="F1807" s="87" t="s">
        <v>1631</v>
      </c>
      <c r="G1807" s="51"/>
      <c r="H1807" s="9">
        <f t="shared" ref="H1807:P1807" si="940">H1808</f>
        <v>483</v>
      </c>
      <c r="I1807" s="217">
        <f t="shared" si="940"/>
        <v>0</v>
      </c>
      <c r="J1807" s="9">
        <f t="shared" si="940"/>
        <v>483</v>
      </c>
      <c r="K1807" s="9">
        <f t="shared" si="940"/>
        <v>483</v>
      </c>
      <c r="L1807" s="217">
        <f t="shared" si="940"/>
        <v>0</v>
      </c>
      <c r="M1807" s="9">
        <f t="shared" si="940"/>
        <v>483</v>
      </c>
      <c r="N1807" s="9">
        <f t="shared" si="940"/>
        <v>483</v>
      </c>
      <c r="O1807" s="217">
        <f t="shared" si="940"/>
        <v>0</v>
      </c>
      <c r="P1807" s="9">
        <f t="shared" si="940"/>
        <v>483</v>
      </c>
    </row>
    <row r="1808" spans="2:16" ht="196.5" customHeight="1" x14ac:dyDescent="0.25">
      <c r="B1808" s="157" t="s">
        <v>2347</v>
      </c>
      <c r="C1808" s="16">
        <v>812</v>
      </c>
      <c r="D1808" s="23">
        <v>10</v>
      </c>
      <c r="E1808" s="24" t="s">
        <v>86</v>
      </c>
      <c r="F1808" s="87" t="s">
        <v>1632</v>
      </c>
      <c r="G1808" s="62">
        <v>600</v>
      </c>
      <c r="H1808" s="43">
        <v>483</v>
      </c>
      <c r="I1808" s="213"/>
      <c r="J1808" s="43">
        <f t="shared" si="936"/>
        <v>483</v>
      </c>
      <c r="K1808" s="43">
        <v>483</v>
      </c>
      <c r="L1808" s="213"/>
      <c r="M1808" s="43">
        <f>K1808+L1808</f>
        <v>483</v>
      </c>
      <c r="N1808" s="43">
        <v>483</v>
      </c>
      <c r="O1808" s="213"/>
      <c r="P1808" s="43">
        <f>N1808+O1808</f>
        <v>483</v>
      </c>
    </row>
    <row r="1809" spans="2:16" ht="27" customHeight="1" x14ac:dyDescent="0.25">
      <c r="B1809" s="160" t="s">
        <v>211</v>
      </c>
      <c r="C1809" s="50" t="s">
        <v>1466</v>
      </c>
      <c r="D1809" s="47" t="s">
        <v>130</v>
      </c>
      <c r="E1809" s="47" t="s">
        <v>212</v>
      </c>
      <c r="F1809" s="49"/>
      <c r="G1809" s="46"/>
      <c r="H1809" s="44">
        <f t="shared" ref="H1809:P1809" si="941">H1810+H1841</f>
        <v>403185</v>
      </c>
      <c r="I1809" s="216">
        <f t="shared" si="941"/>
        <v>-33692</v>
      </c>
      <c r="J1809" s="44">
        <f t="shared" si="941"/>
        <v>369493</v>
      </c>
      <c r="K1809" s="44">
        <f t="shared" si="941"/>
        <v>409801</v>
      </c>
      <c r="L1809" s="216">
        <f t="shared" si="941"/>
        <v>-50109</v>
      </c>
      <c r="M1809" s="44">
        <f t="shared" si="941"/>
        <v>359692</v>
      </c>
      <c r="N1809" s="44">
        <f t="shared" si="941"/>
        <v>410436</v>
      </c>
      <c r="O1809" s="216">
        <f t="shared" si="941"/>
        <v>-50128</v>
      </c>
      <c r="P1809" s="44">
        <f t="shared" si="941"/>
        <v>360308</v>
      </c>
    </row>
    <row r="1810" spans="2:16" ht="41.25" customHeight="1" x14ac:dyDescent="0.25">
      <c r="B1810" s="199" t="s">
        <v>1065</v>
      </c>
      <c r="C1810" s="16">
        <v>812</v>
      </c>
      <c r="D1810" s="23">
        <v>10</v>
      </c>
      <c r="E1810" s="24" t="s">
        <v>1633</v>
      </c>
      <c r="F1810" s="87" t="s">
        <v>63</v>
      </c>
      <c r="G1810" s="62"/>
      <c r="H1810" s="43">
        <f t="shared" ref="H1810:P1810" si="942">H1820+H1826+H1811</f>
        <v>363528</v>
      </c>
      <c r="I1810" s="213">
        <f t="shared" si="942"/>
        <v>5965</v>
      </c>
      <c r="J1810" s="43">
        <f t="shared" si="942"/>
        <v>369493</v>
      </c>
      <c r="K1810" s="43">
        <f t="shared" si="942"/>
        <v>370144</v>
      </c>
      <c r="L1810" s="213">
        <f t="shared" si="942"/>
        <v>-10452</v>
      </c>
      <c r="M1810" s="43">
        <f t="shared" si="942"/>
        <v>359692</v>
      </c>
      <c r="N1810" s="43">
        <f t="shared" si="942"/>
        <v>370779</v>
      </c>
      <c r="O1810" s="213">
        <f t="shared" si="942"/>
        <v>-10471</v>
      </c>
      <c r="P1810" s="43">
        <f t="shared" si="942"/>
        <v>360308</v>
      </c>
    </row>
    <row r="1811" spans="2:16" ht="36.75" customHeight="1" x14ac:dyDescent="0.25">
      <c r="B1811" s="156" t="s">
        <v>945</v>
      </c>
      <c r="C1811" s="16">
        <v>812</v>
      </c>
      <c r="D1811" s="23">
        <v>10</v>
      </c>
      <c r="E1811" s="24" t="s">
        <v>1633</v>
      </c>
      <c r="F1811" s="87" t="s">
        <v>894</v>
      </c>
      <c r="G1811" s="62"/>
      <c r="H1811" s="43">
        <f>H1812</f>
        <v>3988</v>
      </c>
      <c r="I1811" s="213">
        <f>I1812</f>
        <v>5965</v>
      </c>
      <c r="J1811" s="43">
        <f>J1812</f>
        <v>9953</v>
      </c>
      <c r="K1811" s="43">
        <f>K1812</f>
        <v>0</v>
      </c>
      <c r="L1811" s="213">
        <f>L1812</f>
        <v>0</v>
      </c>
      <c r="M1811" s="43"/>
      <c r="N1811" s="43"/>
      <c r="O1811" s="213"/>
      <c r="P1811" s="43"/>
    </row>
    <row r="1812" spans="2:16" ht="43.5" customHeight="1" x14ac:dyDescent="0.25">
      <c r="B1812" s="199" t="s">
        <v>895</v>
      </c>
      <c r="C1812" s="16">
        <v>812</v>
      </c>
      <c r="D1812" s="23">
        <v>10</v>
      </c>
      <c r="E1812" s="24" t="s">
        <v>1633</v>
      </c>
      <c r="F1812" s="87" t="s">
        <v>896</v>
      </c>
      <c r="G1812" s="62"/>
      <c r="H1812" s="43">
        <f>H1815+H1817+H1818+H1813+H1816+H1819+H1814</f>
        <v>3988</v>
      </c>
      <c r="I1812" s="213">
        <f>I1815+I1817+I1818+I1813+I1816+I1819+I1814</f>
        <v>5965</v>
      </c>
      <c r="J1812" s="43">
        <f>J1815+J1817+J1818+J1813+J1816+J1819+J1814</f>
        <v>9953</v>
      </c>
      <c r="K1812" s="43">
        <f>K1815+K1817+K1818+K1813+K1816+K1819</f>
        <v>0</v>
      </c>
      <c r="L1812" s="213">
        <f>L1815+L1817+L1818+L1813+L1816+L1819+L1814</f>
        <v>0</v>
      </c>
      <c r="M1812" s="43"/>
      <c r="N1812" s="43"/>
      <c r="O1812" s="213"/>
      <c r="P1812" s="43"/>
    </row>
    <row r="1813" spans="2:16" ht="71.25" hidden="1" customHeight="1" x14ac:dyDescent="0.25">
      <c r="B1813" s="199" t="s">
        <v>766</v>
      </c>
      <c r="C1813" s="16">
        <v>812</v>
      </c>
      <c r="D1813" s="23">
        <v>10</v>
      </c>
      <c r="E1813" s="24" t="s">
        <v>1633</v>
      </c>
      <c r="F1813" s="87" t="s">
        <v>897</v>
      </c>
      <c r="G1813" s="62">
        <v>600</v>
      </c>
      <c r="H1813" s="43"/>
      <c r="I1813" s="213"/>
      <c r="J1813" s="43">
        <f>H1813+I1813</f>
        <v>0</v>
      </c>
      <c r="K1813" s="43"/>
      <c r="L1813" s="213"/>
      <c r="M1813" s="43"/>
      <c r="N1813" s="43"/>
      <c r="O1813" s="213"/>
      <c r="P1813" s="43"/>
    </row>
    <row r="1814" spans="2:16" ht="60" customHeight="1" x14ac:dyDescent="0.25">
      <c r="B1814" s="199" t="s">
        <v>2175</v>
      </c>
      <c r="C1814" s="16">
        <v>812</v>
      </c>
      <c r="D1814" s="23">
        <v>10</v>
      </c>
      <c r="E1814" s="24" t="s">
        <v>1633</v>
      </c>
      <c r="F1814" s="87" t="s">
        <v>2174</v>
      </c>
      <c r="G1814" s="62">
        <v>200</v>
      </c>
      <c r="H1814" s="43">
        <v>3988</v>
      </c>
      <c r="I1814" s="213"/>
      <c r="J1814" s="43">
        <f>H1814+I1814</f>
        <v>3988</v>
      </c>
      <c r="K1814" s="43">
        <v>0</v>
      </c>
      <c r="L1814" s="213"/>
      <c r="M1814" s="43"/>
      <c r="N1814" s="43"/>
      <c r="O1814" s="213"/>
      <c r="P1814" s="43"/>
    </row>
    <row r="1815" spans="2:16" ht="113.25" customHeight="1" x14ac:dyDescent="0.25">
      <c r="B1815" s="199" t="s">
        <v>1634</v>
      </c>
      <c r="C1815" s="16">
        <v>812</v>
      </c>
      <c r="D1815" s="23">
        <v>10</v>
      </c>
      <c r="E1815" s="24" t="s">
        <v>1633</v>
      </c>
      <c r="F1815" s="87" t="s">
        <v>1639</v>
      </c>
      <c r="G1815" s="62">
        <v>200</v>
      </c>
      <c r="H1815" s="43"/>
      <c r="I1815" s="213">
        <v>863</v>
      </c>
      <c r="J1815" s="43">
        <f>H1815+I1815</f>
        <v>863</v>
      </c>
      <c r="K1815" s="43"/>
      <c r="L1815" s="213"/>
      <c r="M1815" s="43"/>
      <c r="N1815" s="43"/>
      <c r="O1815" s="213"/>
      <c r="P1815" s="43"/>
    </row>
    <row r="1816" spans="2:16" ht="123.75" hidden="1" customHeight="1" x14ac:dyDescent="0.25">
      <c r="B1816" s="199" t="s">
        <v>1636</v>
      </c>
      <c r="C1816" s="16">
        <v>812</v>
      </c>
      <c r="D1816" s="23">
        <v>10</v>
      </c>
      <c r="E1816" s="24" t="s">
        <v>1633</v>
      </c>
      <c r="F1816" s="87" t="s">
        <v>1635</v>
      </c>
      <c r="G1816" s="62">
        <v>400</v>
      </c>
      <c r="H1816" s="43"/>
      <c r="I1816" s="213"/>
      <c r="J1816" s="43"/>
      <c r="K1816" s="43"/>
      <c r="L1816" s="213"/>
      <c r="M1816" s="43"/>
      <c r="N1816" s="43"/>
      <c r="O1816" s="213"/>
      <c r="P1816" s="43"/>
    </row>
    <row r="1817" spans="2:16" ht="107.25" hidden="1" customHeight="1" x14ac:dyDescent="0.25">
      <c r="B1817" s="199" t="s">
        <v>1637</v>
      </c>
      <c r="C1817" s="16">
        <v>812</v>
      </c>
      <c r="D1817" s="23">
        <v>10</v>
      </c>
      <c r="E1817" s="24" t="s">
        <v>1633</v>
      </c>
      <c r="F1817" s="87" t="s">
        <v>1635</v>
      </c>
      <c r="G1817" s="62">
        <v>500</v>
      </c>
      <c r="H1817" s="43"/>
      <c r="I1817" s="213"/>
      <c r="J1817" s="43"/>
      <c r="K1817" s="43"/>
      <c r="L1817" s="213"/>
      <c r="M1817" s="43"/>
      <c r="N1817" s="43"/>
      <c r="O1817" s="213"/>
      <c r="P1817" s="43"/>
    </row>
    <row r="1818" spans="2:16" ht="127.5" customHeight="1" x14ac:dyDescent="0.25">
      <c r="B1818" s="199" t="s">
        <v>1638</v>
      </c>
      <c r="C1818" s="16">
        <v>812</v>
      </c>
      <c r="D1818" s="23">
        <v>10</v>
      </c>
      <c r="E1818" s="24" t="s">
        <v>1633</v>
      </c>
      <c r="F1818" s="87" t="s">
        <v>1639</v>
      </c>
      <c r="G1818" s="62">
        <v>600</v>
      </c>
      <c r="H1818" s="43"/>
      <c r="I1818" s="213">
        <v>5102</v>
      </c>
      <c r="J1818" s="43">
        <f>H1818+I1818</f>
        <v>5102</v>
      </c>
      <c r="K1818" s="43"/>
      <c r="L1818" s="213"/>
      <c r="M1818" s="43"/>
      <c r="N1818" s="43"/>
      <c r="O1818" s="213"/>
      <c r="P1818" s="43"/>
    </row>
    <row r="1819" spans="2:16" ht="135.75" hidden="1" customHeight="1" x14ac:dyDescent="0.25">
      <c r="B1819" s="199" t="s">
        <v>1636</v>
      </c>
      <c r="C1819" s="16">
        <v>812</v>
      </c>
      <c r="D1819" s="23">
        <v>10</v>
      </c>
      <c r="E1819" s="24" t="s">
        <v>1633</v>
      </c>
      <c r="F1819" s="87" t="s">
        <v>1639</v>
      </c>
      <c r="G1819" s="62">
        <v>400</v>
      </c>
      <c r="H1819" s="43"/>
      <c r="I1819" s="213"/>
      <c r="J1819" s="43"/>
      <c r="K1819" s="43"/>
      <c r="L1819" s="213"/>
      <c r="M1819" s="43"/>
      <c r="N1819" s="43"/>
      <c r="O1819" s="213"/>
      <c r="P1819" s="43"/>
    </row>
    <row r="1820" spans="2:16" ht="42" hidden="1" customHeight="1" x14ac:dyDescent="0.25">
      <c r="B1820" s="156" t="s">
        <v>1640</v>
      </c>
      <c r="C1820" s="16">
        <v>812</v>
      </c>
      <c r="D1820" s="23">
        <v>10</v>
      </c>
      <c r="E1820" s="24" t="s">
        <v>1633</v>
      </c>
      <c r="F1820" s="87" t="s">
        <v>1641</v>
      </c>
      <c r="G1820" s="51"/>
      <c r="H1820" s="43">
        <f t="shared" ref="H1820:P1820" si="943">H1821+H1824</f>
        <v>0</v>
      </c>
      <c r="I1820" s="213">
        <f t="shared" si="943"/>
        <v>0</v>
      </c>
      <c r="J1820" s="43">
        <f t="shared" si="943"/>
        <v>0</v>
      </c>
      <c r="K1820" s="43">
        <f t="shared" si="943"/>
        <v>0</v>
      </c>
      <c r="L1820" s="213">
        <f t="shared" si="943"/>
        <v>0</v>
      </c>
      <c r="M1820" s="43">
        <f t="shared" si="943"/>
        <v>0</v>
      </c>
      <c r="N1820" s="43">
        <f t="shared" si="943"/>
        <v>0</v>
      </c>
      <c r="O1820" s="213">
        <f t="shared" si="943"/>
        <v>0</v>
      </c>
      <c r="P1820" s="43">
        <f t="shared" si="943"/>
        <v>0</v>
      </c>
    </row>
    <row r="1821" spans="2:16" ht="30" hidden="1" x14ac:dyDescent="0.25">
      <c r="B1821" s="199" t="s">
        <v>1642</v>
      </c>
      <c r="C1821" s="16">
        <v>812</v>
      </c>
      <c r="D1821" s="23">
        <v>10</v>
      </c>
      <c r="E1821" s="24" t="s">
        <v>1633</v>
      </c>
      <c r="F1821" s="87" t="s">
        <v>1643</v>
      </c>
      <c r="G1821" s="51"/>
      <c r="H1821" s="43">
        <f t="shared" ref="H1821:P1821" si="944">H1822+H1823</f>
        <v>0</v>
      </c>
      <c r="I1821" s="213">
        <f t="shared" si="944"/>
        <v>0</v>
      </c>
      <c r="J1821" s="43">
        <f t="shared" si="944"/>
        <v>0</v>
      </c>
      <c r="K1821" s="43">
        <f t="shared" si="944"/>
        <v>0</v>
      </c>
      <c r="L1821" s="213">
        <f t="shared" si="944"/>
        <v>0</v>
      </c>
      <c r="M1821" s="43">
        <f t="shared" si="944"/>
        <v>0</v>
      </c>
      <c r="N1821" s="43">
        <f t="shared" si="944"/>
        <v>0</v>
      </c>
      <c r="O1821" s="213">
        <f t="shared" si="944"/>
        <v>0</v>
      </c>
      <c r="P1821" s="43">
        <f t="shared" si="944"/>
        <v>0</v>
      </c>
    </row>
    <row r="1822" spans="2:16" ht="54.75" hidden="1" customHeight="1" x14ac:dyDescent="0.25">
      <c r="B1822" s="157" t="s">
        <v>1644</v>
      </c>
      <c r="C1822" s="16">
        <v>812</v>
      </c>
      <c r="D1822" s="23">
        <v>10</v>
      </c>
      <c r="E1822" s="24" t="s">
        <v>1633</v>
      </c>
      <c r="F1822" s="87" t="s">
        <v>1645</v>
      </c>
      <c r="G1822" s="52" t="s">
        <v>150</v>
      </c>
      <c r="H1822" s="43"/>
      <c r="I1822" s="213"/>
      <c r="J1822" s="43"/>
      <c r="K1822" s="43"/>
      <c r="L1822" s="213"/>
      <c r="M1822" s="43"/>
      <c r="N1822" s="43"/>
      <c r="O1822" s="213"/>
      <c r="P1822" s="43"/>
    </row>
    <row r="1823" spans="2:16" ht="56.25" hidden="1" customHeight="1" x14ac:dyDescent="0.25">
      <c r="B1823" s="157" t="s">
        <v>1646</v>
      </c>
      <c r="C1823" s="16">
        <v>812</v>
      </c>
      <c r="D1823" s="23">
        <v>10</v>
      </c>
      <c r="E1823" s="24" t="s">
        <v>1633</v>
      </c>
      <c r="F1823" s="87" t="s">
        <v>1645</v>
      </c>
      <c r="G1823" s="52" t="s">
        <v>22</v>
      </c>
      <c r="H1823" s="43"/>
      <c r="I1823" s="213"/>
      <c r="J1823" s="43"/>
      <c r="K1823" s="43"/>
      <c r="L1823" s="213"/>
      <c r="M1823" s="43"/>
      <c r="N1823" s="43"/>
      <c r="O1823" s="213"/>
      <c r="P1823" s="43"/>
    </row>
    <row r="1824" spans="2:16" ht="80.25" hidden="1" customHeight="1" x14ac:dyDescent="0.25">
      <c r="B1824" s="190" t="s">
        <v>1647</v>
      </c>
      <c r="C1824" s="16">
        <v>812</v>
      </c>
      <c r="D1824" s="23">
        <v>10</v>
      </c>
      <c r="E1824" s="24" t="s">
        <v>1633</v>
      </c>
      <c r="F1824" s="87" t="s">
        <v>1648</v>
      </c>
      <c r="G1824" s="51"/>
      <c r="H1824" s="43">
        <f t="shared" ref="H1824:P1824" si="945">H1825</f>
        <v>0</v>
      </c>
      <c r="I1824" s="213">
        <f t="shared" si="945"/>
        <v>0</v>
      </c>
      <c r="J1824" s="43">
        <f t="shared" si="945"/>
        <v>0</v>
      </c>
      <c r="K1824" s="43">
        <f t="shared" si="945"/>
        <v>0</v>
      </c>
      <c r="L1824" s="213">
        <f t="shared" si="945"/>
        <v>0</v>
      </c>
      <c r="M1824" s="43">
        <f t="shared" si="945"/>
        <v>0</v>
      </c>
      <c r="N1824" s="43">
        <f t="shared" si="945"/>
        <v>0</v>
      </c>
      <c r="O1824" s="213">
        <f t="shared" si="945"/>
        <v>0</v>
      </c>
      <c r="P1824" s="43">
        <f t="shared" si="945"/>
        <v>0</v>
      </c>
    </row>
    <row r="1825" spans="2:16" ht="106.5" hidden="1" customHeight="1" x14ac:dyDescent="0.25">
      <c r="B1825" s="190" t="s">
        <v>1649</v>
      </c>
      <c r="C1825" s="16">
        <v>812</v>
      </c>
      <c r="D1825" s="23">
        <v>10</v>
      </c>
      <c r="E1825" s="24" t="s">
        <v>1633</v>
      </c>
      <c r="F1825" s="87" t="s">
        <v>1650</v>
      </c>
      <c r="G1825" s="52" t="s">
        <v>150</v>
      </c>
      <c r="H1825" s="43"/>
      <c r="I1825" s="213"/>
      <c r="J1825" s="43"/>
      <c r="K1825" s="43"/>
      <c r="L1825" s="213"/>
      <c r="M1825" s="43"/>
      <c r="N1825" s="43"/>
      <c r="O1825" s="213"/>
      <c r="P1825" s="43"/>
    </row>
    <row r="1826" spans="2:16" ht="29.25" customHeight="1" x14ac:dyDescent="0.25">
      <c r="B1826" s="156" t="s">
        <v>214</v>
      </c>
      <c r="C1826" s="16">
        <v>812</v>
      </c>
      <c r="D1826" s="23">
        <v>10</v>
      </c>
      <c r="E1826" s="24" t="s">
        <v>1633</v>
      </c>
      <c r="F1826" s="87" t="s">
        <v>215</v>
      </c>
      <c r="G1826" s="51"/>
      <c r="H1826" s="43">
        <f t="shared" ref="H1826:P1826" si="946">H1827+H1831+H1833+H1835+H1837+H1839</f>
        <v>359540</v>
      </c>
      <c r="I1826" s="213">
        <f t="shared" si="946"/>
        <v>0</v>
      </c>
      <c r="J1826" s="43">
        <f t="shared" si="946"/>
        <v>359540</v>
      </c>
      <c r="K1826" s="43">
        <f t="shared" si="946"/>
        <v>370144</v>
      </c>
      <c r="L1826" s="213">
        <f t="shared" si="946"/>
        <v>-10452</v>
      </c>
      <c r="M1826" s="43">
        <f t="shared" si="946"/>
        <v>359692</v>
      </c>
      <c r="N1826" s="43">
        <f t="shared" si="946"/>
        <v>370779</v>
      </c>
      <c r="O1826" s="213">
        <f t="shared" si="946"/>
        <v>-10471</v>
      </c>
      <c r="P1826" s="43">
        <f t="shared" si="946"/>
        <v>360308</v>
      </c>
    </row>
    <row r="1827" spans="2:16" ht="41.25" customHeight="1" x14ac:dyDescent="0.25">
      <c r="B1827" s="199" t="s">
        <v>279</v>
      </c>
      <c r="C1827" s="16">
        <v>812</v>
      </c>
      <c r="D1827" s="23">
        <v>10</v>
      </c>
      <c r="E1827" s="24" t="s">
        <v>1633</v>
      </c>
      <c r="F1827" s="87" t="s">
        <v>1651</v>
      </c>
      <c r="G1827" s="62"/>
      <c r="H1827" s="5">
        <f t="shared" ref="H1827:P1827" si="947">H1828+H1829+H1830</f>
        <v>67920</v>
      </c>
      <c r="I1827" s="220">
        <f t="shared" si="947"/>
        <v>0</v>
      </c>
      <c r="J1827" s="5">
        <f t="shared" si="947"/>
        <v>67920</v>
      </c>
      <c r="K1827" s="5">
        <f t="shared" si="947"/>
        <v>69879</v>
      </c>
      <c r="L1827" s="220">
        <f t="shared" si="947"/>
        <v>-1807</v>
      </c>
      <c r="M1827" s="5">
        <f t="shared" si="947"/>
        <v>68072</v>
      </c>
      <c r="N1827" s="5">
        <f t="shared" si="947"/>
        <v>70514</v>
      </c>
      <c r="O1827" s="220">
        <f t="shared" si="947"/>
        <v>-1826</v>
      </c>
      <c r="P1827" s="5">
        <f t="shared" si="947"/>
        <v>68688</v>
      </c>
    </row>
    <row r="1828" spans="2:16" ht="93.75" customHeight="1" x14ac:dyDescent="0.25">
      <c r="B1828" s="156" t="s">
        <v>37</v>
      </c>
      <c r="C1828" s="16">
        <v>812</v>
      </c>
      <c r="D1828" s="23">
        <v>10</v>
      </c>
      <c r="E1828" s="24" t="s">
        <v>1633</v>
      </c>
      <c r="F1828" s="87" t="s">
        <v>1652</v>
      </c>
      <c r="G1828" s="52" t="s">
        <v>18</v>
      </c>
      <c r="H1828" s="43">
        <v>59359</v>
      </c>
      <c r="I1828" s="213"/>
      <c r="J1828" s="43">
        <f t="shared" ref="J1828:J1840" si="948">H1828+I1828</f>
        <v>59359</v>
      </c>
      <c r="K1828" s="43">
        <v>61318</v>
      </c>
      <c r="L1828" s="213">
        <v>-1807</v>
      </c>
      <c r="M1828" s="43">
        <f>K1828+L1828</f>
        <v>59511</v>
      </c>
      <c r="N1828" s="43">
        <v>61953</v>
      </c>
      <c r="O1828" s="213">
        <v>-1826</v>
      </c>
      <c r="P1828" s="43">
        <f>N1828+O1828</f>
        <v>60127</v>
      </c>
    </row>
    <row r="1829" spans="2:16" ht="54.75" customHeight="1" x14ac:dyDescent="0.25">
      <c r="B1829" s="156" t="s">
        <v>39</v>
      </c>
      <c r="C1829" s="16">
        <v>812</v>
      </c>
      <c r="D1829" s="23">
        <v>10</v>
      </c>
      <c r="E1829" s="24" t="s">
        <v>1633</v>
      </c>
      <c r="F1829" s="87" t="s">
        <v>1652</v>
      </c>
      <c r="G1829" s="52" t="s">
        <v>20</v>
      </c>
      <c r="H1829" s="43">
        <v>8098</v>
      </c>
      <c r="I1829" s="213"/>
      <c r="J1829" s="43">
        <f t="shared" si="948"/>
        <v>8098</v>
      </c>
      <c r="K1829" s="43">
        <v>8098</v>
      </c>
      <c r="L1829" s="213"/>
      <c r="M1829" s="43">
        <f>K1829+L1829</f>
        <v>8098</v>
      </c>
      <c r="N1829" s="43">
        <v>8098</v>
      </c>
      <c r="O1829" s="213"/>
      <c r="P1829" s="43">
        <f>N1829+O1829</f>
        <v>8098</v>
      </c>
    </row>
    <row r="1830" spans="2:16" ht="51" customHeight="1" x14ac:dyDescent="0.25">
      <c r="B1830" s="162" t="s">
        <v>40</v>
      </c>
      <c r="C1830" s="16">
        <v>812</v>
      </c>
      <c r="D1830" s="23">
        <v>10</v>
      </c>
      <c r="E1830" s="24" t="s">
        <v>1633</v>
      </c>
      <c r="F1830" s="87" t="s">
        <v>1652</v>
      </c>
      <c r="G1830" s="52" t="s">
        <v>22</v>
      </c>
      <c r="H1830" s="43">
        <v>463</v>
      </c>
      <c r="I1830" s="213"/>
      <c r="J1830" s="43">
        <f t="shared" si="948"/>
        <v>463</v>
      </c>
      <c r="K1830" s="43">
        <v>463</v>
      </c>
      <c r="L1830" s="213"/>
      <c r="M1830" s="43">
        <f>K1830+L1830</f>
        <v>463</v>
      </c>
      <c r="N1830" s="43">
        <v>463</v>
      </c>
      <c r="O1830" s="213"/>
      <c r="P1830" s="43">
        <f>N1830+O1830</f>
        <v>463</v>
      </c>
    </row>
    <row r="1831" spans="2:16" ht="39" customHeight="1" x14ac:dyDescent="0.25">
      <c r="B1831" s="157" t="s">
        <v>1653</v>
      </c>
      <c r="C1831" s="50" t="s">
        <v>1466</v>
      </c>
      <c r="D1831" s="52" t="s">
        <v>130</v>
      </c>
      <c r="E1831" s="52" t="s">
        <v>212</v>
      </c>
      <c r="F1831" s="87" t="s">
        <v>1654</v>
      </c>
      <c r="G1831" s="51"/>
      <c r="H1831" s="43">
        <f t="shared" ref="H1831:P1831" si="949">H1832</f>
        <v>209926</v>
      </c>
      <c r="I1831" s="213">
        <f t="shared" si="949"/>
        <v>0</v>
      </c>
      <c r="J1831" s="43">
        <f t="shared" si="949"/>
        <v>209926</v>
      </c>
      <c r="K1831" s="43">
        <f t="shared" si="949"/>
        <v>216278</v>
      </c>
      <c r="L1831" s="213">
        <f t="shared" si="949"/>
        <v>-6352</v>
      </c>
      <c r="M1831" s="43">
        <f t="shared" si="949"/>
        <v>209926</v>
      </c>
      <c r="N1831" s="43">
        <f t="shared" si="949"/>
        <v>216278</v>
      </c>
      <c r="O1831" s="213">
        <f t="shared" si="949"/>
        <v>-6352</v>
      </c>
      <c r="P1831" s="43">
        <f t="shared" si="949"/>
        <v>209926</v>
      </c>
    </row>
    <row r="1832" spans="2:16" ht="41.25" customHeight="1" x14ac:dyDescent="0.25">
      <c r="B1832" s="159" t="s">
        <v>1655</v>
      </c>
      <c r="C1832" s="50" t="s">
        <v>1466</v>
      </c>
      <c r="D1832" s="52" t="s">
        <v>130</v>
      </c>
      <c r="E1832" s="52" t="s">
        <v>212</v>
      </c>
      <c r="F1832" s="87" t="s">
        <v>1656</v>
      </c>
      <c r="G1832" s="52" t="s">
        <v>71</v>
      </c>
      <c r="H1832" s="43">
        <v>209926</v>
      </c>
      <c r="I1832" s="213"/>
      <c r="J1832" s="43">
        <f t="shared" si="948"/>
        <v>209926</v>
      </c>
      <c r="K1832" s="43">
        <v>216278</v>
      </c>
      <c r="L1832" s="213">
        <v>-6352</v>
      </c>
      <c r="M1832" s="43">
        <f>K1832+L1832</f>
        <v>209926</v>
      </c>
      <c r="N1832" s="43">
        <v>216278</v>
      </c>
      <c r="O1832" s="213">
        <v>-6352</v>
      </c>
      <c r="P1832" s="43">
        <f>N1832+O1832</f>
        <v>209926</v>
      </c>
    </row>
    <row r="1833" spans="2:16" ht="66" customHeight="1" x14ac:dyDescent="0.25">
      <c r="B1833" s="162" t="s">
        <v>1657</v>
      </c>
      <c r="C1833" s="50" t="s">
        <v>1466</v>
      </c>
      <c r="D1833" s="52" t="s">
        <v>130</v>
      </c>
      <c r="E1833" s="52" t="s">
        <v>212</v>
      </c>
      <c r="F1833" s="87" t="s">
        <v>1658</v>
      </c>
      <c r="G1833" s="51"/>
      <c r="H1833" s="9">
        <f t="shared" ref="H1833:P1833" si="950">H1834</f>
        <v>28580</v>
      </c>
      <c r="I1833" s="217">
        <f t="shared" si="950"/>
        <v>0</v>
      </c>
      <c r="J1833" s="9">
        <f t="shared" si="950"/>
        <v>28580</v>
      </c>
      <c r="K1833" s="9">
        <f t="shared" si="950"/>
        <v>29449</v>
      </c>
      <c r="L1833" s="217">
        <f t="shared" si="950"/>
        <v>-869</v>
      </c>
      <c r="M1833" s="9">
        <f t="shared" si="950"/>
        <v>28580</v>
      </c>
      <c r="N1833" s="9">
        <f t="shared" si="950"/>
        <v>29449</v>
      </c>
      <c r="O1833" s="217">
        <f t="shared" si="950"/>
        <v>-869</v>
      </c>
      <c r="P1833" s="9">
        <f t="shared" si="950"/>
        <v>28580</v>
      </c>
    </row>
    <row r="1834" spans="2:16" ht="58.5" customHeight="1" x14ac:dyDescent="0.25">
      <c r="B1834" s="157" t="s">
        <v>1659</v>
      </c>
      <c r="C1834" s="49">
        <v>812</v>
      </c>
      <c r="D1834" s="52" t="s">
        <v>130</v>
      </c>
      <c r="E1834" s="52" t="s">
        <v>212</v>
      </c>
      <c r="F1834" s="87" t="s">
        <v>1660</v>
      </c>
      <c r="G1834" s="52" t="s">
        <v>71</v>
      </c>
      <c r="H1834" s="43">
        <v>28580</v>
      </c>
      <c r="I1834" s="213"/>
      <c r="J1834" s="43">
        <f t="shared" si="948"/>
        <v>28580</v>
      </c>
      <c r="K1834" s="43">
        <v>29449</v>
      </c>
      <c r="L1834" s="213">
        <v>-869</v>
      </c>
      <c r="M1834" s="43">
        <f>K1834+L1834</f>
        <v>28580</v>
      </c>
      <c r="N1834" s="43">
        <v>29449</v>
      </c>
      <c r="O1834" s="213">
        <v>-869</v>
      </c>
      <c r="P1834" s="43">
        <f>N1834+O1834</f>
        <v>28580</v>
      </c>
    </row>
    <row r="1835" spans="2:16" ht="45.75" customHeight="1" x14ac:dyDescent="0.25">
      <c r="B1835" s="157" t="s">
        <v>1661</v>
      </c>
      <c r="C1835" s="49">
        <v>812</v>
      </c>
      <c r="D1835" s="52" t="s">
        <v>130</v>
      </c>
      <c r="E1835" s="52" t="s">
        <v>212</v>
      </c>
      <c r="F1835" s="99" t="s">
        <v>1662</v>
      </c>
      <c r="G1835" s="51"/>
      <c r="H1835" s="43">
        <f t="shared" ref="H1835:P1835" si="951">H1836</f>
        <v>12523</v>
      </c>
      <c r="I1835" s="213">
        <f t="shared" si="951"/>
        <v>0</v>
      </c>
      <c r="J1835" s="43">
        <f t="shared" si="951"/>
        <v>12523</v>
      </c>
      <c r="K1835" s="43">
        <f t="shared" si="951"/>
        <v>12853</v>
      </c>
      <c r="L1835" s="213">
        <f t="shared" si="951"/>
        <v>-330</v>
      </c>
      <c r="M1835" s="43">
        <f t="shared" si="951"/>
        <v>12523</v>
      </c>
      <c r="N1835" s="43">
        <f t="shared" si="951"/>
        <v>12853</v>
      </c>
      <c r="O1835" s="213">
        <f t="shared" si="951"/>
        <v>-330</v>
      </c>
      <c r="P1835" s="43">
        <f t="shared" si="951"/>
        <v>12523</v>
      </c>
    </row>
    <row r="1836" spans="2:16" ht="46.5" customHeight="1" x14ac:dyDescent="0.25">
      <c r="B1836" s="157" t="s">
        <v>1663</v>
      </c>
      <c r="C1836" s="49">
        <v>812</v>
      </c>
      <c r="D1836" s="52" t="s">
        <v>130</v>
      </c>
      <c r="E1836" s="52" t="s">
        <v>212</v>
      </c>
      <c r="F1836" s="99" t="s">
        <v>1664</v>
      </c>
      <c r="G1836" s="52" t="s">
        <v>71</v>
      </c>
      <c r="H1836" s="43">
        <v>12523</v>
      </c>
      <c r="I1836" s="213"/>
      <c r="J1836" s="43">
        <f t="shared" si="948"/>
        <v>12523</v>
      </c>
      <c r="K1836" s="43">
        <v>12853</v>
      </c>
      <c r="L1836" s="213">
        <v>-330</v>
      </c>
      <c r="M1836" s="43">
        <f>K1836+L1836</f>
        <v>12523</v>
      </c>
      <c r="N1836" s="43">
        <v>12853</v>
      </c>
      <c r="O1836" s="213">
        <v>-330</v>
      </c>
      <c r="P1836" s="43">
        <f>N1836+O1836</f>
        <v>12523</v>
      </c>
    </row>
    <row r="1837" spans="2:16" ht="45" x14ac:dyDescent="0.25">
      <c r="B1837" s="157" t="s">
        <v>1665</v>
      </c>
      <c r="C1837" s="49">
        <v>812</v>
      </c>
      <c r="D1837" s="52" t="s">
        <v>130</v>
      </c>
      <c r="E1837" s="52" t="s">
        <v>212</v>
      </c>
      <c r="F1837" s="99" t="s">
        <v>1666</v>
      </c>
      <c r="G1837" s="51"/>
      <c r="H1837" s="43">
        <f t="shared" ref="H1837:P1837" si="952">H1838</f>
        <v>40531</v>
      </c>
      <c r="I1837" s="213">
        <f t="shared" si="952"/>
        <v>0</v>
      </c>
      <c r="J1837" s="43">
        <f t="shared" si="952"/>
        <v>40531</v>
      </c>
      <c r="K1837" s="43">
        <f t="shared" si="952"/>
        <v>41625</v>
      </c>
      <c r="L1837" s="213">
        <f t="shared" si="952"/>
        <v>-1094</v>
      </c>
      <c r="M1837" s="43">
        <f t="shared" si="952"/>
        <v>40531</v>
      </c>
      <c r="N1837" s="43">
        <f t="shared" si="952"/>
        <v>41625</v>
      </c>
      <c r="O1837" s="213">
        <f t="shared" si="952"/>
        <v>-1094</v>
      </c>
      <c r="P1837" s="43">
        <f t="shared" si="952"/>
        <v>40531</v>
      </c>
    </row>
    <row r="1838" spans="2:16" ht="54" customHeight="1" x14ac:dyDescent="0.25">
      <c r="B1838" s="157" t="s">
        <v>1667</v>
      </c>
      <c r="C1838" s="49">
        <v>812</v>
      </c>
      <c r="D1838" s="52" t="s">
        <v>130</v>
      </c>
      <c r="E1838" s="52" t="s">
        <v>212</v>
      </c>
      <c r="F1838" s="99" t="s">
        <v>1668</v>
      </c>
      <c r="G1838" s="52" t="s">
        <v>71</v>
      </c>
      <c r="H1838" s="43">
        <v>40531</v>
      </c>
      <c r="I1838" s="213"/>
      <c r="J1838" s="43">
        <f t="shared" si="948"/>
        <v>40531</v>
      </c>
      <c r="K1838" s="43">
        <v>41625</v>
      </c>
      <c r="L1838" s="213">
        <v>-1094</v>
      </c>
      <c r="M1838" s="43">
        <f>K1838+L1838</f>
        <v>40531</v>
      </c>
      <c r="N1838" s="43">
        <v>41625</v>
      </c>
      <c r="O1838" s="213">
        <v>-1094</v>
      </c>
      <c r="P1838" s="43">
        <f>N1838+O1838</f>
        <v>40531</v>
      </c>
    </row>
    <row r="1839" spans="2:16" ht="30.75" customHeight="1" x14ac:dyDescent="0.25">
      <c r="B1839" s="157" t="s">
        <v>1669</v>
      </c>
      <c r="C1839" s="49">
        <v>812</v>
      </c>
      <c r="D1839" s="52" t="s">
        <v>130</v>
      </c>
      <c r="E1839" s="52" t="s">
        <v>212</v>
      </c>
      <c r="F1839" s="99" t="s">
        <v>1670</v>
      </c>
      <c r="G1839" s="51"/>
      <c r="H1839" s="43">
        <f t="shared" ref="H1839:P1839" si="953">H1840</f>
        <v>60</v>
      </c>
      <c r="I1839" s="213">
        <f t="shared" si="953"/>
        <v>0</v>
      </c>
      <c r="J1839" s="43">
        <f t="shared" si="953"/>
        <v>60</v>
      </c>
      <c r="K1839" s="43">
        <f t="shared" si="953"/>
        <v>60</v>
      </c>
      <c r="L1839" s="213">
        <f t="shared" si="953"/>
        <v>0</v>
      </c>
      <c r="M1839" s="43">
        <f t="shared" si="953"/>
        <v>60</v>
      </c>
      <c r="N1839" s="43">
        <f t="shared" si="953"/>
        <v>60</v>
      </c>
      <c r="O1839" s="213">
        <f t="shared" si="953"/>
        <v>0</v>
      </c>
      <c r="P1839" s="43">
        <f t="shared" si="953"/>
        <v>60</v>
      </c>
    </row>
    <row r="1840" spans="2:16" ht="40.5" customHeight="1" thickBot="1" x14ac:dyDescent="0.3">
      <c r="B1840" s="157" t="s">
        <v>1671</v>
      </c>
      <c r="C1840" s="49">
        <v>812</v>
      </c>
      <c r="D1840" s="52" t="s">
        <v>130</v>
      </c>
      <c r="E1840" s="52" t="s">
        <v>212</v>
      </c>
      <c r="F1840" s="99" t="s">
        <v>1672</v>
      </c>
      <c r="G1840" s="52" t="s">
        <v>71</v>
      </c>
      <c r="H1840" s="43">
        <v>60</v>
      </c>
      <c r="I1840" s="213"/>
      <c r="J1840" s="43">
        <f t="shared" si="948"/>
        <v>60</v>
      </c>
      <c r="K1840" s="43">
        <v>60</v>
      </c>
      <c r="L1840" s="213"/>
      <c r="M1840" s="43">
        <f>K1840+L1840</f>
        <v>60</v>
      </c>
      <c r="N1840" s="43">
        <v>60</v>
      </c>
      <c r="O1840" s="213"/>
      <c r="P1840" s="43">
        <f>N1840+O1840</f>
        <v>60</v>
      </c>
    </row>
    <row r="1841" spans="2:16" ht="47.25" hidden="1" customHeight="1" x14ac:dyDescent="0.25">
      <c r="B1841" s="235" t="s">
        <v>294</v>
      </c>
      <c r="C1841" s="236">
        <v>812</v>
      </c>
      <c r="D1841" s="237" t="s">
        <v>130</v>
      </c>
      <c r="E1841" s="237" t="s">
        <v>212</v>
      </c>
      <c r="F1841" s="238" t="s">
        <v>48</v>
      </c>
      <c r="G1841" s="237"/>
      <c r="H1841" s="239">
        <f>H1842</f>
        <v>39657</v>
      </c>
      <c r="I1841" s="239">
        <f t="shared" ref="I1841:J1843" si="954">I1842</f>
        <v>-39657</v>
      </c>
      <c r="J1841" s="239">
        <f t="shared" si="954"/>
        <v>0</v>
      </c>
      <c r="K1841" s="239">
        <f t="shared" ref="K1841:N1843" si="955">K1842</f>
        <v>39657</v>
      </c>
      <c r="L1841" s="239">
        <f t="shared" ref="L1841:M1843" si="956">L1842</f>
        <v>-39657</v>
      </c>
      <c r="M1841" s="239">
        <f t="shared" si="956"/>
        <v>0</v>
      </c>
      <c r="N1841" s="239">
        <f t="shared" si="955"/>
        <v>39657</v>
      </c>
      <c r="O1841" s="239">
        <f t="shared" ref="O1841:P1843" si="957">O1842</f>
        <v>-39657</v>
      </c>
      <c r="P1841" s="239">
        <f t="shared" si="957"/>
        <v>0</v>
      </c>
    </row>
    <row r="1842" spans="2:16" ht="53.25" hidden="1" customHeight="1" x14ac:dyDescent="0.25">
      <c r="B1842" s="235" t="s">
        <v>1859</v>
      </c>
      <c r="C1842" s="236">
        <v>812</v>
      </c>
      <c r="D1842" s="237" t="s">
        <v>130</v>
      </c>
      <c r="E1842" s="237" t="s">
        <v>212</v>
      </c>
      <c r="F1842" s="238" t="s">
        <v>1860</v>
      </c>
      <c r="G1842" s="237"/>
      <c r="H1842" s="239">
        <f>H1843</f>
        <v>39657</v>
      </c>
      <c r="I1842" s="239">
        <f t="shared" si="954"/>
        <v>-39657</v>
      </c>
      <c r="J1842" s="239">
        <f t="shared" si="954"/>
        <v>0</v>
      </c>
      <c r="K1842" s="239">
        <f t="shared" si="955"/>
        <v>39657</v>
      </c>
      <c r="L1842" s="239">
        <f t="shared" si="956"/>
        <v>-39657</v>
      </c>
      <c r="M1842" s="239">
        <f t="shared" si="956"/>
        <v>0</v>
      </c>
      <c r="N1842" s="239">
        <f t="shared" si="955"/>
        <v>39657</v>
      </c>
      <c r="O1842" s="239">
        <f t="shared" si="957"/>
        <v>-39657</v>
      </c>
      <c r="P1842" s="239">
        <f t="shared" si="957"/>
        <v>0</v>
      </c>
    </row>
    <row r="1843" spans="2:16" ht="40.5" hidden="1" customHeight="1" x14ac:dyDescent="0.25">
      <c r="B1843" s="235" t="s">
        <v>1861</v>
      </c>
      <c r="C1843" s="236">
        <v>812</v>
      </c>
      <c r="D1843" s="237" t="s">
        <v>130</v>
      </c>
      <c r="E1843" s="237" t="s">
        <v>212</v>
      </c>
      <c r="F1843" s="238" t="s">
        <v>1862</v>
      </c>
      <c r="G1843" s="237"/>
      <c r="H1843" s="239">
        <f>H1844</f>
        <v>39657</v>
      </c>
      <c r="I1843" s="239">
        <f t="shared" si="954"/>
        <v>-39657</v>
      </c>
      <c r="J1843" s="239">
        <f t="shared" si="954"/>
        <v>0</v>
      </c>
      <c r="K1843" s="239">
        <f t="shared" si="955"/>
        <v>39657</v>
      </c>
      <c r="L1843" s="239">
        <f t="shared" si="956"/>
        <v>-39657</v>
      </c>
      <c r="M1843" s="239">
        <f t="shared" si="956"/>
        <v>0</v>
      </c>
      <c r="N1843" s="239">
        <f t="shared" si="955"/>
        <v>39657</v>
      </c>
      <c r="O1843" s="239">
        <f t="shared" si="957"/>
        <v>-39657</v>
      </c>
      <c r="P1843" s="239">
        <f t="shared" si="957"/>
        <v>0</v>
      </c>
    </row>
    <row r="1844" spans="2:16" ht="51.75" hidden="1" customHeight="1" thickBot="1" x14ac:dyDescent="0.3">
      <c r="B1844" s="235" t="s">
        <v>317</v>
      </c>
      <c r="C1844" s="236">
        <v>812</v>
      </c>
      <c r="D1844" s="237" t="s">
        <v>130</v>
      </c>
      <c r="E1844" s="237" t="s">
        <v>212</v>
      </c>
      <c r="F1844" s="238" t="s">
        <v>1863</v>
      </c>
      <c r="G1844" s="237" t="s">
        <v>150</v>
      </c>
      <c r="H1844" s="239">
        <v>39657</v>
      </c>
      <c r="I1844" s="239">
        <v>-39657</v>
      </c>
      <c r="J1844" s="239">
        <f>H1844+I1844</f>
        <v>0</v>
      </c>
      <c r="K1844" s="239">
        <v>39657</v>
      </c>
      <c r="L1844" s="239">
        <v>-39657</v>
      </c>
      <c r="M1844" s="239">
        <f>K1844+L1844</f>
        <v>0</v>
      </c>
      <c r="N1844" s="239">
        <v>39657</v>
      </c>
      <c r="O1844" s="239">
        <v>-39657</v>
      </c>
      <c r="P1844" s="239">
        <f>N1844+O1844</f>
        <v>0</v>
      </c>
    </row>
    <row r="1845" spans="2:16" ht="33.75" hidden="1" customHeight="1" x14ac:dyDescent="0.25">
      <c r="B1845" s="163" t="s">
        <v>28</v>
      </c>
      <c r="C1845" s="49">
        <v>812</v>
      </c>
      <c r="D1845" s="52" t="s">
        <v>130</v>
      </c>
      <c r="E1845" s="52" t="s">
        <v>212</v>
      </c>
      <c r="F1845" s="98">
        <v>99</v>
      </c>
      <c r="G1845" s="51"/>
      <c r="H1845" s="43"/>
      <c r="I1845" s="213"/>
      <c r="J1845" s="43"/>
      <c r="K1845" s="43"/>
      <c r="L1845" s="213"/>
      <c r="M1845" s="43"/>
      <c r="N1845" s="43"/>
      <c r="O1845" s="213"/>
      <c r="P1845" s="43"/>
    </row>
    <row r="1846" spans="2:16" ht="21" hidden="1" customHeight="1" x14ac:dyDescent="0.25">
      <c r="B1846" s="163" t="s">
        <v>29</v>
      </c>
      <c r="C1846" s="49">
        <v>812</v>
      </c>
      <c r="D1846" s="52" t="s">
        <v>130</v>
      </c>
      <c r="E1846" s="52" t="s">
        <v>212</v>
      </c>
      <c r="F1846" s="99" t="s">
        <v>30</v>
      </c>
      <c r="G1846" s="51"/>
      <c r="H1846" s="43"/>
      <c r="I1846" s="213"/>
      <c r="J1846" s="43"/>
      <c r="K1846" s="43"/>
      <c r="L1846" s="213"/>
      <c r="M1846" s="43"/>
      <c r="N1846" s="43"/>
      <c r="O1846" s="213"/>
      <c r="P1846" s="43"/>
    </row>
    <row r="1847" spans="2:16" ht="86.25" hidden="1" customHeight="1" thickBot="1" x14ac:dyDescent="0.3">
      <c r="B1847" s="163" t="s">
        <v>77</v>
      </c>
      <c r="C1847" s="49">
        <v>812</v>
      </c>
      <c r="D1847" s="52" t="s">
        <v>130</v>
      </c>
      <c r="E1847" s="52" t="s">
        <v>212</v>
      </c>
      <c r="F1847" s="99" t="s">
        <v>1464</v>
      </c>
      <c r="G1847" s="52" t="s">
        <v>18</v>
      </c>
      <c r="H1847" s="43"/>
      <c r="I1847" s="213"/>
      <c r="J1847" s="43"/>
      <c r="K1847" s="43"/>
      <c r="L1847" s="213"/>
      <c r="M1847" s="43"/>
      <c r="N1847" s="43"/>
      <c r="O1847" s="213"/>
      <c r="P1847" s="43"/>
    </row>
    <row r="1848" spans="2:16" ht="30" thickBot="1" x14ac:dyDescent="0.3">
      <c r="B1848" s="161" t="s">
        <v>1673</v>
      </c>
      <c r="C1848" s="28">
        <v>813</v>
      </c>
      <c r="D1848" s="27"/>
      <c r="E1848" s="27"/>
      <c r="F1848" s="27"/>
      <c r="G1848" s="27"/>
      <c r="H1848" s="6">
        <f t="shared" ref="H1848:P1848" si="958">H1849+H1862</f>
        <v>255082</v>
      </c>
      <c r="I1848" s="215">
        <f t="shared" si="958"/>
        <v>5767</v>
      </c>
      <c r="J1848" s="6">
        <f t="shared" si="958"/>
        <v>260849</v>
      </c>
      <c r="K1848" s="6">
        <f t="shared" si="958"/>
        <v>228347</v>
      </c>
      <c r="L1848" s="215">
        <f t="shared" si="958"/>
        <v>-5174</v>
      </c>
      <c r="M1848" s="6">
        <f t="shared" si="958"/>
        <v>223173</v>
      </c>
      <c r="N1848" s="6">
        <f t="shared" si="958"/>
        <v>235039</v>
      </c>
      <c r="O1848" s="215">
        <f t="shared" si="958"/>
        <v>-5389</v>
      </c>
      <c r="P1848" s="6">
        <f t="shared" si="958"/>
        <v>229650</v>
      </c>
    </row>
    <row r="1849" spans="2:16" ht="15.75" x14ac:dyDescent="0.25">
      <c r="B1849" s="158" t="s">
        <v>47</v>
      </c>
      <c r="C1849" s="35">
        <v>813</v>
      </c>
      <c r="D1849" s="34" t="s">
        <v>48</v>
      </c>
      <c r="E1849" s="33"/>
      <c r="F1849" s="33"/>
      <c r="G1849" s="35"/>
      <c r="H1849" s="8">
        <f t="shared" ref="H1849:P1849" si="959">H1850+H1857</f>
        <v>14</v>
      </c>
      <c r="I1849" s="211">
        <f t="shared" si="959"/>
        <v>0</v>
      </c>
      <c r="J1849" s="8">
        <f t="shared" si="959"/>
        <v>14</v>
      </c>
      <c r="K1849" s="8">
        <f t="shared" si="959"/>
        <v>14</v>
      </c>
      <c r="L1849" s="211">
        <f t="shared" si="959"/>
        <v>0</v>
      </c>
      <c r="M1849" s="8">
        <f t="shared" si="959"/>
        <v>14</v>
      </c>
      <c r="N1849" s="8">
        <f t="shared" si="959"/>
        <v>14</v>
      </c>
      <c r="O1849" s="211">
        <f t="shared" si="959"/>
        <v>0</v>
      </c>
      <c r="P1849" s="8">
        <f t="shared" si="959"/>
        <v>14</v>
      </c>
    </row>
    <row r="1850" spans="2:16" ht="15.75" hidden="1" x14ac:dyDescent="0.25">
      <c r="B1850" s="158" t="s">
        <v>667</v>
      </c>
      <c r="C1850" s="35">
        <v>813</v>
      </c>
      <c r="D1850" s="34" t="s">
        <v>48</v>
      </c>
      <c r="E1850" s="34" t="s">
        <v>59</v>
      </c>
      <c r="F1850" s="33"/>
      <c r="G1850" s="35"/>
      <c r="H1850" s="8">
        <f t="shared" ref="H1850:J1851" si="960">H1851</f>
        <v>0</v>
      </c>
      <c r="I1850" s="211">
        <f t="shared" si="960"/>
        <v>0</v>
      </c>
      <c r="J1850" s="8">
        <f t="shared" si="960"/>
        <v>0</v>
      </c>
      <c r="K1850" s="8">
        <f t="shared" ref="K1850:N1851" si="961">K1851</f>
        <v>0</v>
      </c>
      <c r="L1850" s="211">
        <f>L1851</f>
        <v>0</v>
      </c>
      <c r="M1850" s="8">
        <f>M1851</f>
        <v>0</v>
      </c>
      <c r="N1850" s="8">
        <f t="shared" si="961"/>
        <v>0</v>
      </c>
      <c r="O1850" s="211">
        <f>O1851</f>
        <v>0</v>
      </c>
      <c r="P1850" s="8">
        <f>P1851</f>
        <v>0</v>
      </c>
    </row>
    <row r="1851" spans="2:16" ht="45" hidden="1" x14ac:dyDescent="0.25">
      <c r="B1851" s="156" t="s">
        <v>1674</v>
      </c>
      <c r="C1851" s="35">
        <v>813</v>
      </c>
      <c r="D1851" s="61" t="s">
        <v>48</v>
      </c>
      <c r="E1851" s="61" t="s">
        <v>59</v>
      </c>
      <c r="F1851" s="93" t="s">
        <v>212</v>
      </c>
      <c r="G1851" s="102"/>
      <c r="H1851" s="9">
        <f t="shared" si="960"/>
        <v>0</v>
      </c>
      <c r="I1851" s="217">
        <f t="shared" si="960"/>
        <v>0</v>
      </c>
      <c r="J1851" s="9">
        <f t="shared" si="960"/>
        <v>0</v>
      </c>
      <c r="K1851" s="9">
        <f t="shared" si="961"/>
        <v>0</v>
      </c>
      <c r="L1851" s="217">
        <f>L1852</f>
        <v>0</v>
      </c>
      <c r="M1851" s="9">
        <f>M1852</f>
        <v>0</v>
      </c>
      <c r="N1851" s="9">
        <f t="shared" si="961"/>
        <v>0</v>
      </c>
      <c r="O1851" s="217">
        <f>O1852</f>
        <v>0</v>
      </c>
      <c r="P1851" s="9">
        <f>P1852</f>
        <v>0</v>
      </c>
    </row>
    <row r="1852" spans="2:16" ht="30" hidden="1" x14ac:dyDescent="0.25">
      <c r="B1852" s="156" t="s">
        <v>914</v>
      </c>
      <c r="C1852" s="35">
        <v>813</v>
      </c>
      <c r="D1852" s="61" t="s">
        <v>48</v>
      </c>
      <c r="E1852" s="61" t="s">
        <v>59</v>
      </c>
      <c r="F1852" s="93" t="s">
        <v>915</v>
      </c>
      <c r="G1852" s="90"/>
      <c r="H1852" s="9">
        <f t="shared" ref="H1852:P1852" si="962">H1853+H1855</f>
        <v>0</v>
      </c>
      <c r="I1852" s="217">
        <f t="shared" si="962"/>
        <v>0</v>
      </c>
      <c r="J1852" s="9">
        <f t="shared" si="962"/>
        <v>0</v>
      </c>
      <c r="K1852" s="9">
        <f t="shared" si="962"/>
        <v>0</v>
      </c>
      <c r="L1852" s="217">
        <f t="shared" si="962"/>
        <v>0</v>
      </c>
      <c r="M1852" s="9">
        <f t="shared" si="962"/>
        <v>0</v>
      </c>
      <c r="N1852" s="9">
        <f t="shared" si="962"/>
        <v>0</v>
      </c>
      <c r="O1852" s="217">
        <f t="shared" si="962"/>
        <v>0</v>
      </c>
      <c r="P1852" s="9">
        <f t="shared" si="962"/>
        <v>0</v>
      </c>
    </row>
    <row r="1853" spans="2:16" ht="75" hidden="1" x14ac:dyDescent="0.25">
      <c r="B1853" s="156" t="s">
        <v>1675</v>
      </c>
      <c r="C1853" s="35">
        <v>813</v>
      </c>
      <c r="D1853" s="61" t="s">
        <v>48</v>
      </c>
      <c r="E1853" s="61" t="s">
        <v>59</v>
      </c>
      <c r="F1853" s="93" t="s">
        <v>1676</v>
      </c>
      <c r="G1853" s="90"/>
      <c r="H1853" s="9">
        <f t="shared" ref="H1853:P1853" si="963">H1854</f>
        <v>0</v>
      </c>
      <c r="I1853" s="217">
        <f t="shared" si="963"/>
        <v>0</v>
      </c>
      <c r="J1853" s="9">
        <f t="shared" si="963"/>
        <v>0</v>
      </c>
      <c r="K1853" s="9">
        <f t="shared" si="963"/>
        <v>0</v>
      </c>
      <c r="L1853" s="217">
        <f t="shared" si="963"/>
        <v>0</v>
      </c>
      <c r="M1853" s="9">
        <f t="shared" si="963"/>
        <v>0</v>
      </c>
      <c r="N1853" s="9">
        <f t="shared" si="963"/>
        <v>0</v>
      </c>
      <c r="O1853" s="217">
        <f t="shared" si="963"/>
        <v>0</v>
      </c>
      <c r="P1853" s="9">
        <f t="shared" si="963"/>
        <v>0</v>
      </c>
    </row>
    <row r="1854" spans="2:16" ht="45" hidden="1" x14ac:dyDescent="0.25">
      <c r="B1854" s="156" t="s">
        <v>325</v>
      </c>
      <c r="C1854" s="35">
        <v>813</v>
      </c>
      <c r="D1854" s="61" t="s">
        <v>48</v>
      </c>
      <c r="E1854" s="61" t="s">
        <v>59</v>
      </c>
      <c r="F1854" s="93" t="s">
        <v>1677</v>
      </c>
      <c r="G1854" s="60">
        <v>600</v>
      </c>
      <c r="H1854" s="43"/>
      <c r="I1854" s="213"/>
      <c r="J1854" s="43"/>
      <c r="K1854" s="43"/>
      <c r="L1854" s="213"/>
      <c r="M1854" s="43"/>
      <c r="N1854" s="43"/>
      <c r="O1854" s="213"/>
      <c r="P1854" s="43"/>
    </row>
    <row r="1855" spans="2:16" ht="45" hidden="1" x14ac:dyDescent="0.25">
      <c r="B1855" s="156" t="s">
        <v>1678</v>
      </c>
      <c r="C1855" s="35">
        <v>813</v>
      </c>
      <c r="D1855" s="61" t="s">
        <v>48</v>
      </c>
      <c r="E1855" s="61" t="s">
        <v>59</v>
      </c>
      <c r="F1855" s="93" t="s">
        <v>1679</v>
      </c>
      <c r="G1855" s="90"/>
      <c r="H1855" s="9">
        <f t="shared" ref="H1855:P1855" si="964">H1856</f>
        <v>0</v>
      </c>
      <c r="I1855" s="217">
        <f t="shared" si="964"/>
        <v>0</v>
      </c>
      <c r="J1855" s="9">
        <f t="shared" si="964"/>
        <v>0</v>
      </c>
      <c r="K1855" s="9">
        <f t="shared" si="964"/>
        <v>0</v>
      </c>
      <c r="L1855" s="217">
        <f t="shared" si="964"/>
        <v>0</v>
      </c>
      <c r="M1855" s="9">
        <f t="shared" si="964"/>
        <v>0</v>
      </c>
      <c r="N1855" s="9">
        <f t="shared" si="964"/>
        <v>0</v>
      </c>
      <c r="O1855" s="217">
        <f t="shared" si="964"/>
        <v>0</v>
      </c>
      <c r="P1855" s="9">
        <f t="shared" si="964"/>
        <v>0</v>
      </c>
    </row>
    <row r="1856" spans="2:16" ht="66.75" hidden="1" customHeight="1" x14ac:dyDescent="0.25">
      <c r="B1856" s="156" t="s">
        <v>1250</v>
      </c>
      <c r="C1856" s="35">
        <v>813</v>
      </c>
      <c r="D1856" s="61" t="s">
        <v>48</v>
      </c>
      <c r="E1856" s="61" t="s">
        <v>59</v>
      </c>
      <c r="F1856" s="93" t="s">
        <v>1680</v>
      </c>
      <c r="G1856" s="58">
        <v>600</v>
      </c>
      <c r="H1856" s="43"/>
      <c r="I1856" s="213"/>
      <c r="J1856" s="43"/>
      <c r="K1856" s="43"/>
      <c r="L1856" s="213"/>
      <c r="M1856" s="43"/>
      <c r="N1856" s="43"/>
      <c r="O1856" s="213"/>
      <c r="P1856" s="43"/>
    </row>
    <row r="1857" spans="2:16" ht="29.25" x14ac:dyDescent="0.25">
      <c r="B1857" s="158" t="s">
        <v>49</v>
      </c>
      <c r="C1857" s="35">
        <v>813</v>
      </c>
      <c r="D1857" s="34" t="s">
        <v>48</v>
      </c>
      <c r="E1857" s="34" t="s">
        <v>15</v>
      </c>
      <c r="F1857" s="33"/>
      <c r="G1857" s="35"/>
      <c r="H1857" s="8">
        <f>H1858</f>
        <v>14</v>
      </c>
      <c r="I1857" s="211">
        <f t="shared" ref="I1857:J1860" si="965">I1858</f>
        <v>0</v>
      </c>
      <c r="J1857" s="8">
        <f t="shared" si="965"/>
        <v>14</v>
      </c>
      <c r="K1857" s="8">
        <f t="shared" ref="K1857:N1860" si="966">K1858</f>
        <v>14</v>
      </c>
      <c r="L1857" s="211">
        <f t="shared" ref="L1857:M1860" si="967">L1858</f>
        <v>0</v>
      </c>
      <c r="M1857" s="8">
        <f t="shared" si="967"/>
        <v>14</v>
      </c>
      <c r="N1857" s="8">
        <f t="shared" si="966"/>
        <v>14</v>
      </c>
      <c r="O1857" s="211">
        <f t="shared" ref="O1857:P1860" si="968">O1858</f>
        <v>0</v>
      </c>
      <c r="P1857" s="8">
        <f t="shared" si="968"/>
        <v>14</v>
      </c>
    </row>
    <row r="1858" spans="2:16" ht="42.75" customHeight="1" x14ac:dyDescent="0.25">
      <c r="B1858" s="156" t="s">
        <v>50</v>
      </c>
      <c r="C1858" s="35">
        <v>813</v>
      </c>
      <c r="D1858" s="61" t="s">
        <v>48</v>
      </c>
      <c r="E1858" s="61" t="s">
        <v>15</v>
      </c>
      <c r="F1858" s="93" t="s">
        <v>51</v>
      </c>
      <c r="G1858" s="58"/>
      <c r="H1858" s="9">
        <f>H1859</f>
        <v>14</v>
      </c>
      <c r="I1858" s="217">
        <f t="shared" si="965"/>
        <v>0</v>
      </c>
      <c r="J1858" s="9">
        <f t="shared" si="965"/>
        <v>14</v>
      </c>
      <c r="K1858" s="9">
        <f t="shared" si="966"/>
        <v>14</v>
      </c>
      <c r="L1858" s="217">
        <f t="shared" si="967"/>
        <v>0</v>
      </c>
      <c r="M1858" s="9">
        <f t="shared" si="967"/>
        <v>14</v>
      </c>
      <c r="N1858" s="9">
        <f t="shared" si="966"/>
        <v>14</v>
      </c>
      <c r="O1858" s="217">
        <f t="shared" si="968"/>
        <v>0</v>
      </c>
      <c r="P1858" s="9">
        <f t="shared" si="968"/>
        <v>14</v>
      </c>
    </row>
    <row r="1859" spans="2:16" ht="44.25" customHeight="1" x14ac:dyDescent="0.25">
      <c r="B1859" s="156" t="s">
        <v>205</v>
      </c>
      <c r="C1859" s="35">
        <v>813</v>
      </c>
      <c r="D1859" s="61" t="s">
        <v>48</v>
      </c>
      <c r="E1859" s="61" t="s">
        <v>15</v>
      </c>
      <c r="F1859" s="93" t="s">
        <v>53</v>
      </c>
      <c r="G1859" s="58"/>
      <c r="H1859" s="9">
        <f>H1860</f>
        <v>14</v>
      </c>
      <c r="I1859" s="217">
        <f t="shared" si="965"/>
        <v>0</v>
      </c>
      <c r="J1859" s="9">
        <f t="shared" si="965"/>
        <v>14</v>
      </c>
      <c r="K1859" s="9">
        <f t="shared" si="966"/>
        <v>14</v>
      </c>
      <c r="L1859" s="217">
        <f t="shared" si="967"/>
        <v>0</v>
      </c>
      <c r="M1859" s="9">
        <f t="shared" si="967"/>
        <v>14</v>
      </c>
      <c r="N1859" s="9">
        <f t="shared" si="966"/>
        <v>14</v>
      </c>
      <c r="O1859" s="217">
        <f t="shared" si="968"/>
        <v>0</v>
      </c>
      <c r="P1859" s="9">
        <f t="shared" si="968"/>
        <v>14</v>
      </c>
    </row>
    <row r="1860" spans="2:16" ht="39.75" customHeight="1" x14ac:dyDescent="0.25">
      <c r="B1860" s="156" t="s">
        <v>54</v>
      </c>
      <c r="C1860" s="35">
        <v>813</v>
      </c>
      <c r="D1860" s="61" t="s">
        <v>48</v>
      </c>
      <c r="E1860" s="61" t="s">
        <v>15</v>
      </c>
      <c r="F1860" s="93" t="s">
        <v>55</v>
      </c>
      <c r="G1860" s="58"/>
      <c r="H1860" s="9">
        <f>H1861</f>
        <v>14</v>
      </c>
      <c r="I1860" s="217">
        <f t="shared" si="965"/>
        <v>0</v>
      </c>
      <c r="J1860" s="9">
        <f t="shared" si="965"/>
        <v>14</v>
      </c>
      <c r="K1860" s="9">
        <f t="shared" si="966"/>
        <v>14</v>
      </c>
      <c r="L1860" s="217">
        <f t="shared" si="967"/>
        <v>0</v>
      </c>
      <c r="M1860" s="9">
        <f t="shared" si="967"/>
        <v>14</v>
      </c>
      <c r="N1860" s="9">
        <f t="shared" si="966"/>
        <v>14</v>
      </c>
      <c r="O1860" s="217">
        <f t="shared" si="968"/>
        <v>0</v>
      </c>
      <c r="P1860" s="9">
        <f t="shared" si="968"/>
        <v>14</v>
      </c>
    </row>
    <row r="1861" spans="2:16" ht="92.25" customHeight="1" x14ac:dyDescent="0.25">
      <c r="B1861" s="156" t="s">
        <v>2318</v>
      </c>
      <c r="C1861" s="270">
        <v>813</v>
      </c>
      <c r="D1861" s="271" t="s">
        <v>48</v>
      </c>
      <c r="E1861" s="271" t="s">
        <v>15</v>
      </c>
      <c r="F1861" s="272" t="s">
        <v>56</v>
      </c>
      <c r="G1861" s="273" t="s">
        <v>20</v>
      </c>
      <c r="H1861" s="274">
        <v>14</v>
      </c>
      <c r="I1861" s="275"/>
      <c r="J1861" s="274">
        <f>H1861+I1861</f>
        <v>14</v>
      </c>
      <c r="K1861" s="274">
        <v>14</v>
      </c>
      <c r="L1861" s="275"/>
      <c r="M1861" s="283">
        <f>K1861+L1861</f>
        <v>14</v>
      </c>
      <c r="N1861" s="274">
        <v>14</v>
      </c>
      <c r="O1861" s="275"/>
      <c r="P1861" s="43">
        <f>N1861+O1861</f>
        <v>14</v>
      </c>
    </row>
    <row r="1862" spans="2:16" ht="22.5" customHeight="1" x14ac:dyDescent="0.25">
      <c r="B1862" s="280" t="s">
        <v>675</v>
      </c>
      <c r="C1862" s="276">
        <v>813</v>
      </c>
      <c r="D1862" s="277" t="s">
        <v>653</v>
      </c>
      <c r="E1862" s="276"/>
      <c r="F1862" s="276"/>
      <c r="G1862" s="276"/>
      <c r="H1862" s="278">
        <f t="shared" ref="H1862:P1862" si="969">H1869+H1901+H1926+H1863</f>
        <v>255068</v>
      </c>
      <c r="I1862" s="279">
        <f t="shared" si="969"/>
        <v>5767</v>
      </c>
      <c r="J1862" s="278">
        <f t="shared" si="969"/>
        <v>260835</v>
      </c>
      <c r="K1862" s="278">
        <f t="shared" si="969"/>
        <v>228333</v>
      </c>
      <c r="L1862" s="279">
        <f t="shared" si="969"/>
        <v>-5174</v>
      </c>
      <c r="M1862" s="284">
        <f t="shared" si="969"/>
        <v>223159</v>
      </c>
      <c r="N1862" s="278">
        <f t="shared" si="969"/>
        <v>235025</v>
      </c>
      <c r="O1862" s="279">
        <f t="shared" si="969"/>
        <v>-5389</v>
      </c>
      <c r="P1862" s="255">
        <f t="shared" si="969"/>
        <v>229636</v>
      </c>
    </row>
    <row r="1863" spans="2:16" ht="22.5" customHeight="1" x14ac:dyDescent="0.25">
      <c r="B1863" s="281" t="s">
        <v>2159</v>
      </c>
      <c r="C1863" s="185" t="s">
        <v>2160</v>
      </c>
      <c r="D1863" s="185" t="s">
        <v>653</v>
      </c>
      <c r="E1863" s="185" t="s">
        <v>14</v>
      </c>
      <c r="F1863" s="177"/>
      <c r="G1863" s="177"/>
      <c r="H1863" s="179">
        <f>SUM(H1864)</f>
        <v>3630</v>
      </c>
      <c r="I1863" s="225">
        <f t="shared" ref="I1863:J1865" si="970">SUM(I1864)</f>
        <v>0</v>
      </c>
      <c r="J1863" s="179">
        <f t="shared" si="970"/>
        <v>3630</v>
      </c>
      <c r="K1863" s="179">
        <f t="shared" ref="K1863:N1865" si="971">SUM(K1864)</f>
        <v>3758</v>
      </c>
      <c r="L1863" s="225">
        <f t="shared" ref="L1863:M1865" si="972">SUM(L1864)</f>
        <v>0</v>
      </c>
      <c r="M1863" s="182">
        <f t="shared" si="972"/>
        <v>3758</v>
      </c>
      <c r="N1863" s="179">
        <f t="shared" si="971"/>
        <v>3890</v>
      </c>
      <c r="O1863" s="225">
        <f t="shared" ref="O1863:P1865" si="973">SUM(O1864)</f>
        <v>0</v>
      </c>
      <c r="P1863" s="282">
        <f t="shared" si="973"/>
        <v>3890</v>
      </c>
    </row>
    <row r="1864" spans="2:16" ht="30" x14ac:dyDescent="0.25">
      <c r="B1864" s="285" t="s">
        <v>2161</v>
      </c>
      <c r="C1864" s="185" t="s">
        <v>2160</v>
      </c>
      <c r="D1864" s="186" t="s">
        <v>653</v>
      </c>
      <c r="E1864" s="186" t="s">
        <v>14</v>
      </c>
      <c r="F1864" s="178" t="s">
        <v>212</v>
      </c>
      <c r="G1864" s="178"/>
      <c r="H1864" s="180">
        <f>SUM(H1865)</f>
        <v>3630</v>
      </c>
      <c r="I1864" s="226">
        <f t="shared" si="970"/>
        <v>0</v>
      </c>
      <c r="J1864" s="180">
        <f t="shared" si="970"/>
        <v>3630</v>
      </c>
      <c r="K1864" s="180">
        <f t="shared" si="971"/>
        <v>3758</v>
      </c>
      <c r="L1864" s="226">
        <f t="shared" si="972"/>
        <v>0</v>
      </c>
      <c r="M1864" s="183">
        <f t="shared" si="972"/>
        <v>3758</v>
      </c>
      <c r="N1864" s="180">
        <f t="shared" si="971"/>
        <v>3890</v>
      </c>
      <c r="O1864" s="226">
        <f t="shared" si="973"/>
        <v>0</v>
      </c>
      <c r="P1864" s="287">
        <f t="shared" si="973"/>
        <v>3890</v>
      </c>
    </row>
    <row r="1865" spans="2:16" ht="30" x14ac:dyDescent="0.25">
      <c r="B1865" s="286" t="s">
        <v>2162</v>
      </c>
      <c r="C1865" s="184" t="s">
        <v>2160</v>
      </c>
      <c r="D1865" s="186" t="s">
        <v>653</v>
      </c>
      <c r="E1865" s="186" t="s">
        <v>14</v>
      </c>
      <c r="F1865" s="178" t="s">
        <v>900</v>
      </c>
      <c r="G1865" s="178"/>
      <c r="H1865" s="180">
        <f>SUM(H1866)</f>
        <v>3630</v>
      </c>
      <c r="I1865" s="226">
        <f t="shared" si="970"/>
        <v>0</v>
      </c>
      <c r="J1865" s="180">
        <f t="shared" si="970"/>
        <v>3630</v>
      </c>
      <c r="K1865" s="181">
        <f t="shared" si="971"/>
        <v>3758</v>
      </c>
      <c r="L1865" s="234">
        <f t="shared" si="972"/>
        <v>0</v>
      </c>
      <c r="M1865" s="183">
        <f t="shared" si="972"/>
        <v>3758</v>
      </c>
      <c r="N1865" s="183">
        <f t="shared" si="971"/>
        <v>3890</v>
      </c>
      <c r="O1865" s="268">
        <f t="shared" si="973"/>
        <v>0</v>
      </c>
      <c r="P1865" s="183">
        <f t="shared" si="973"/>
        <v>3890</v>
      </c>
    </row>
    <row r="1866" spans="2:16" ht="39.75" customHeight="1" x14ac:dyDescent="0.25">
      <c r="B1866" s="194" t="s">
        <v>2176</v>
      </c>
      <c r="C1866" s="184" t="s">
        <v>2160</v>
      </c>
      <c r="D1866" s="186" t="s">
        <v>653</v>
      </c>
      <c r="E1866" s="186" t="s">
        <v>14</v>
      </c>
      <c r="F1866" s="178" t="s">
        <v>1689</v>
      </c>
      <c r="G1866" s="178"/>
      <c r="H1866" s="180">
        <f t="shared" ref="H1866:P1866" si="974">SUM(H1867:H1868)</f>
        <v>3630</v>
      </c>
      <c r="I1866" s="226">
        <f t="shared" si="974"/>
        <v>0</v>
      </c>
      <c r="J1866" s="180">
        <f t="shared" si="974"/>
        <v>3630</v>
      </c>
      <c r="K1866" s="181">
        <f t="shared" si="974"/>
        <v>3758</v>
      </c>
      <c r="L1866" s="234">
        <f t="shared" si="974"/>
        <v>0</v>
      </c>
      <c r="M1866" s="183">
        <f t="shared" si="974"/>
        <v>3758</v>
      </c>
      <c r="N1866" s="183">
        <f t="shared" si="974"/>
        <v>3890</v>
      </c>
      <c r="O1866" s="268">
        <f t="shared" si="974"/>
        <v>0</v>
      </c>
      <c r="P1866" s="183">
        <f t="shared" si="974"/>
        <v>3890</v>
      </c>
    </row>
    <row r="1867" spans="2:16" ht="50.25" customHeight="1" x14ac:dyDescent="0.25">
      <c r="B1867" s="194" t="s">
        <v>325</v>
      </c>
      <c r="C1867" s="184" t="s">
        <v>2160</v>
      </c>
      <c r="D1867" s="186" t="s">
        <v>653</v>
      </c>
      <c r="E1867" s="186" t="s">
        <v>14</v>
      </c>
      <c r="F1867" s="178" t="s">
        <v>1690</v>
      </c>
      <c r="G1867" s="186" t="s">
        <v>150</v>
      </c>
      <c r="H1867" s="180">
        <v>450</v>
      </c>
      <c r="I1867" s="226"/>
      <c r="J1867" s="180">
        <f>H1867+I1867</f>
        <v>450</v>
      </c>
      <c r="K1867" s="181">
        <v>450</v>
      </c>
      <c r="L1867" s="234"/>
      <c r="M1867" s="183">
        <f>K1867+L1867</f>
        <v>450</v>
      </c>
      <c r="N1867" s="183">
        <v>450</v>
      </c>
      <c r="O1867" s="268"/>
      <c r="P1867" s="183">
        <f>N1867+O1867</f>
        <v>450</v>
      </c>
    </row>
    <row r="1868" spans="2:16" ht="60" x14ac:dyDescent="0.25">
      <c r="B1868" s="194" t="s">
        <v>185</v>
      </c>
      <c r="C1868" s="184" t="s">
        <v>2160</v>
      </c>
      <c r="D1868" s="186" t="s">
        <v>653</v>
      </c>
      <c r="E1868" s="186" t="s">
        <v>14</v>
      </c>
      <c r="F1868" s="178" t="s">
        <v>2163</v>
      </c>
      <c r="G1868" s="186" t="s">
        <v>150</v>
      </c>
      <c r="H1868" s="180">
        <v>3180</v>
      </c>
      <c r="I1868" s="226"/>
      <c r="J1868" s="180">
        <f>H1868+I1868</f>
        <v>3180</v>
      </c>
      <c r="K1868" s="181">
        <v>3308</v>
      </c>
      <c r="L1868" s="234"/>
      <c r="M1868" s="183">
        <f>K1868+L1868</f>
        <v>3308</v>
      </c>
      <c r="N1868" s="183">
        <v>3440</v>
      </c>
      <c r="O1868" s="268"/>
      <c r="P1868" s="183">
        <f>N1868+O1868</f>
        <v>3440</v>
      </c>
    </row>
    <row r="1869" spans="2:16" ht="15.75" x14ac:dyDescent="0.25">
      <c r="B1869" s="158" t="s">
        <v>1681</v>
      </c>
      <c r="C1869" s="288">
        <v>813</v>
      </c>
      <c r="D1869" s="288">
        <v>11</v>
      </c>
      <c r="E1869" s="289" t="s">
        <v>251</v>
      </c>
      <c r="F1869" s="288"/>
      <c r="G1869" s="288"/>
      <c r="H1869" s="290">
        <f t="shared" ref="H1869:P1869" si="975">H1870+H1874+H1885</f>
        <v>5652</v>
      </c>
      <c r="I1869" s="279">
        <f t="shared" si="975"/>
        <v>0</v>
      </c>
      <c r="J1869" s="8">
        <f t="shared" si="975"/>
        <v>5652</v>
      </c>
      <c r="K1869" s="291">
        <f t="shared" si="975"/>
        <v>2410</v>
      </c>
      <c r="L1869" s="292">
        <f t="shared" si="975"/>
        <v>0</v>
      </c>
      <c r="M1869" s="291">
        <f t="shared" si="975"/>
        <v>2410</v>
      </c>
      <c r="N1869" s="291">
        <f t="shared" si="975"/>
        <v>2410</v>
      </c>
      <c r="O1869" s="292">
        <f t="shared" si="975"/>
        <v>0</v>
      </c>
      <c r="P1869" s="291">
        <f t="shared" si="975"/>
        <v>2410</v>
      </c>
    </row>
    <row r="1870" spans="2:16" ht="48" customHeight="1" x14ac:dyDescent="0.25">
      <c r="B1870" s="156" t="s">
        <v>1682</v>
      </c>
      <c r="C1870" s="19">
        <v>813</v>
      </c>
      <c r="D1870" s="21">
        <v>11</v>
      </c>
      <c r="E1870" s="22" t="s">
        <v>251</v>
      </c>
      <c r="F1870" s="293" t="s">
        <v>14</v>
      </c>
      <c r="G1870" s="294"/>
      <c r="H1870" s="9">
        <f>H1871</f>
        <v>210</v>
      </c>
      <c r="I1870" s="217">
        <f t="shared" ref="I1870:J1872" si="976">I1871</f>
        <v>0</v>
      </c>
      <c r="J1870" s="9">
        <f t="shared" si="976"/>
        <v>210</v>
      </c>
      <c r="K1870" s="9">
        <f t="shared" ref="K1870:N1872" si="977">K1871</f>
        <v>210</v>
      </c>
      <c r="L1870" s="217">
        <f t="shared" ref="L1870:M1872" si="978">L1871</f>
        <v>0</v>
      </c>
      <c r="M1870" s="9">
        <f t="shared" si="978"/>
        <v>210</v>
      </c>
      <c r="N1870" s="9">
        <f t="shared" si="977"/>
        <v>210</v>
      </c>
      <c r="O1870" s="217">
        <f t="shared" ref="O1870:P1872" si="979">O1871</f>
        <v>0</v>
      </c>
      <c r="P1870" s="9">
        <f t="shared" si="979"/>
        <v>210</v>
      </c>
    </row>
    <row r="1871" spans="2:16" ht="27.75" customHeight="1" x14ac:dyDescent="0.25">
      <c r="B1871" s="194" t="s">
        <v>65</v>
      </c>
      <c r="C1871" s="19">
        <v>813</v>
      </c>
      <c r="D1871" s="21">
        <v>11</v>
      </c>
      <c r="E1871" s="22" t="s">
        <v>251</v>
      </c>
      <c r="F1871" s="89" t="s">
        <v>66</v>
      </c>
      <c r="G1871" s="21"/>
      <c r="H1871" s="9">
        <f>H1872</f>
        <v>210</v>
      </c>
      <c r="I1871" s="217">
        <f t="shared" si="976"/>
        <v>0</v>
      </c>
      <c r="J1871" s="9">
        <f t="shared" si="976"/>
        <v>210</v>
      </c>
      <c r="K1871" s="9">
        <f t="shared" si="977"/>
        <v>210</v>
      </c>
      <c r="L1871" s="217">
        <f t="shared" si="978"/>
        <v>0</v>
      </c>
      <c r="M1871" s="9">
        <f t="shared" si="978"/>
        <v>210</v>
      </c>
      <c r="N1871" s="9">
        <f t="shared" si="977"/>
        <v>210</v>
      </c>
      <c r="O1871" s="217">
        <f t="shared" si="979"/>
        <v>0</v>
      </c>
      <c r="P1871" s="9">
        <f t="shared" si="979"/>
        <v>210</v>
      </c>
    </row>
    <row r="1872" spans="2:16" ht="42" customHeight="1" x14ac:dyDescent="0.25">
      <c r="B1872" s="194" t="s">
        <v>1630</v>
      </c>
      <c r="C1872" s="19">
        <v>813</v>
      </c>
      <c r="D1872" s="21">
        <v>11</v>
      </c>
      <c r="E1872" s="22" t="s">
        <v>251</v>
      </c>
      <c r="F1872" s="89" t="s">
        <v>1299</v>
      </c>
      <c r="G1872" s="21"/>
      <c r="H1872" s="9">
        <f>H1873</f>
        <v>210</v>
      </c>
      <c r="I1872" s="217">
        <f t="shared" si="976"/>
        <v>0</v>
      </c>
      <c r="J1872" s="9">
        <f t="shared" si="976"/>
        <v>210</v>
      </c>
      <c r="K1872" s="9">
        <f t="shared" si="977"/>
        <v>210</v>
      </c>
      <c r="L1872" s="217">
        <f t="shared" si="978"/>
        <v>0</v>
      </c>
      <c r="M1872" s="9">
        <f t="shared" si="978"/>
        <v>210</v>
      </c>
      <c r="N1872" s="9">
        <f t="shared" si="977"/>
        <v>210</v>
      </c>
      <c r="O1872" s="217">
        <f t="shared" si="979"/>
        <v>0</v>
      </c>
      <c r="P1872" s="9">
        <f t="shared" si="979"/>
        <v>210</v>
      </c>
    </row>
    <row r="1873" spans="2:16" ht="39.75" customHeight="1" x14ac:dyDescent="0.25">
      <c r="B1873" s="194" t="s">
        <v>1683</v>
      </c>
      <c r="C1873" s="19">
        <v>813</v>
      </c>
      <c r="D1873" s="21">
        <v>11</v>
      </c>
      <c r="E1873" s="22" t="s">
        <v>251</v>
      </c>
      <c r="F1873" s="89" t="s">
        <v>1300</v>
      </c>
      <c r="G1873" s="22" t="s">
        <v>20</v>
      </c>
      <c r="H1873" s="43">
        <v>210</v>
      </c>
      <c r="I1873" s="213"/>
      <c r="J1873" s="43">
        <f>H1873+I1873</f>
        <v>210</v>
      </c>
      <c r="K1873" s="43">
        <v>210</v>
      </c>
      <c r="L1873" s="213"/>
      <c r="M1873" s="43">
        <f>K1873+L1873</f>
        <v>210</v>
      </c>
      <c r="N1873" s="43">
        <v>210</v>
      </c>
      <c r="O1873" s="213"/>
      <c r="P1873" s="43">
        <f>N1873+O1873</f>
        <v>210</v>
      </c>
    </row>
    <row r="1874" spans="2:16" ht="42" customHeight="1" x14ac:dyDescent="0.25">
      <c r="B1874" s="156" t="s">
        <v>1065</v>
      </c>
      <c r="C1874" s="19">
        <v>813</v>
      </c>
      <c r="D1874" s="21">
        <v>11</v>
      </c>
      <c r="E1874" s="22" t="s">
        <v>251</v>
      </c>
      <c r="F1874" s="89" t="s">
        <v>63</v>
      </c>
      <c r="G1874" s="21"/>
      <c r="H1874" s="9">
        <f>H1875</f>
        <v>744</v>
      </c>
      <c r="I1874" s="217">
        <f>I1875</f>
        <v>0</v>
      </c>
      <c r="J1874" s="9">
        <f>J1875</f>
        <v>744</v>
      </c>
      <c r="K1874" s="9">
        <f>K1875</f>
        <v>0</v>
      </c>
      <c r="L1874" s="217">
        <f>L1875</f>
        <v>0</v>
      </c>
      <c r="M1874" s="9"/>
      <c r="N1874" s="9"/>
      <c r="O1874" s="217"/>
      <c r="P1874" s="9"/>
    </row>
    <row r="1875" spans="2:16" ht="15.75" x14ac:dyDescent="0.25">
      <c r="B1875" s="194" t="s">
        <v>1684</v>
      </c>
      <c r="C1875" s="19">
        <v>813</v>
      </c>
      <c r="D1875" s="21">
        <v>11</v>
      </c>
      <c r="E1875" s="22" t="s">
        <v>251</v>
      </c>
      <c r="F1875" s="89" t="s">
        <v>1067</v>
      </c>
      <c r="G1875" s="21"/>
      <c r="H1875" s="9">
        <f>H1876+H1883</f>
        <v>744</v>
      </c>
      <c r="I1875" s="217">
        <f>I1876+I1883</f>
        <v>0</v>
      </c>
      <c r="J1875" s="9">
        <f>J1876+J1883</f>
        <v>744</v>
      </c>
      <c r="K1875" s="9">
        <f>K1876+K1883</f>
        <v>0</v>
      </c>
      <c r="L1875" s="217">
        <f>L1876+L1883</f>
        <v>0</v>
      </c>
      <c r="M1875" s="9"/>
      <c r="N1875" s="9"/>
      <c r="O1875" s="217"/>
      <c r="P1875" s="9"/>
    </row>
    <row r="1876" spans="2:16" ht="113.25" customHeight="1" x14ac:dyDescent="0.25">
      <c r="B1876" s="190" t="s">
        <v>1068</v>
      </c>
      <c r="C1876" s="19">
        <v>813</v>
      </c>
      <c r="D1876" s="21">
        <v>11</v>
      </c>
      <c r="E1876" s="22" t="s">
        <v>251</v>
      </c>
      <c r="F1876" s="89" t="s">
        <v>1069</v>
      </c>
      <c r="G1876" s="21"/>
      <c r="H1876" s="9">
        <f>H1877+H1882+H1879+H1878+H1880+H1881</f>
        <v>744</v>
      </c>
      <c r="I1876" s="217">
        <f>I1877+I1882+I1879+I1878+I1880+I1881</f>
        <v>0</v>
      </c>
      <c r="J1876" s="9">
        <f>J1877+J1882+J1879+J1878+J1880+J1881</f>
        <v>744</v>
      </c>
      <c r="K1876" s="9">
        <f>K1877+K1882+K1879+K1878+K1880+K1881</f>
        <v>0</v>
      </c>
      <c r="L1876" s="217">
        <f>L1877+L1882+L1879+L1878+L1880+L1881</f>
        <v>0</v>
      </c>
      <c r="M1876" s="9"/>
      <c r="N1876" s="9"/>
      <c r="O1876" s="217"/>
      <c r="P1876" s="9"/>
    </row>
    <row r="1877" spans="2:16" ht="30" hidden="1" x14ac:dyDescent="0.25">
      <c r="B1877" s="156" t="s">
        <v>1171</v>
      </c>
      <c r="C1877" s="19">
        <v>813</v>
      </c>
      <c r="D1877" s="21">
        <v>11</v>
      </c>
      <c r="E1877" s="22" t="s">
        <v>251</v>
      </c>
      <c r="F1877" s="89" t="s">
        <v>1350</v>
      </c>
      <c r="G1877" s="22" t="s">
        <v>20</v>
      </c>
      <c r="H1877" s="43"/>
      <c r="I1877" s="213"/>
      <c r="J1877" s="43"/>
      <c r="K1877" s="43"/>
      <c r="L1877" s="213"/>
      <c r="M1877" s="43"/>
      <c r="N1877" s="43"/>
      <c r="O1877" s="213"/>
      <c r="P1877" s="43"/>
    </row>
    <row r="1878" spans="2:16" ht="67.5" hidden="1" customHeight="1" x14ac:dyDescent="0.25">
      <c r="B1878" s="194" t="s">
        <v>1604</v>
      </c>
      <c r="C1878" s="19">
        <v>813</v>
      </c>
      <c r="D1878" s="21">
        <v>11</v>
      </c>
      <c r="E1878" s="22" t="s">
        <v>251</v>
      </c>
      <c r="F1878" s="89" t="s">
        <v>1071</v>
      </c>
      <c r="G1878" s="21">
        <v>200</v>
      </c>
      <c r="H1878" s="43"/>
      <c r="I1878" s="213"/>
      <c r="J1878" s="43"/>
      <c r="K1878" s="43"/>
      <c r="L1878" s="213"/>
      <c r="M1878" s="43"/>
      <c r="N1878" s="43"/>
      <c r="O1878" s="213"/>
      <c r="P1878" s="43"/>
    </row>
    <row r="1879" spans="2:16" ht="0.95" customHeight="1" x14ac:dyDescent="0.25">
      <c r="B1879" s="194" t="s">
        <v>1685</v>
      </c>
      <c r="C1879" s="19">
        <v>813</v>
      </c>
      <c r="D1879" s="21">
        <v>11</v>
      </c>
      <c r="E1879" s="22" t="s">
        <v>251</v>
      </c>
      <c r="F1879" s="89" t="s">
        <v>1071</v>
      </c>
      <c r="G1879" s="22" t="s">
        <v>150</v>
      </c>
      <c r="H1879" s="43"/>
      <c r="I1879" s="213"/>
      <c r="J1879" s="43"/>
      <c r="K1879" s="43"/>
      <c r="L1879" s="213"/>
      <c r="M1879" s="43"/>
      <c r="N1879" s="43"/>
      <c r="O1879" s="213"/>
      <c r="P1879" s="43"/>
    </row>
    <row r="1880" spans="2:16" ht="39.75" hidden="1" customHeight="1" x14ac:dyDescent="0.25">
      <c r="B1880" s="194" t="s">
        <v>1683</v>
      </c>
      <c r="C1880" s="19">
        <v>813</v>
      </c>
      <c r="D1880" s="21">
        <v>11</v>
      </c>
      <c r="E1880" s="22" t="s">
        <v>251</v>
      </c>
      <c r="F1880" s="89" t="s">
        <v>1350</v>
      </c>
      <c r="G1880" s="21">
        <v>200</v>
      </c>
      <c r="H1880" s="43"/>
      <c r="I1880" s="213"/>
      <c r="J1880" s="43"/>
      <c r="K1880" s="43"/>
      <c r="L1880" s="213"/>
      <c r="M1880" s="43"/>
      <c r="N1880" s="43"/>
      <c r="O1880" s="213"/>
      <c r="P1880" s="43"/>
    </row>
    <row r="1881" spans="2:16" ht="64.5" customHeight="1" x14ac:dyDescent="0.25">
      <c r="B1881" s="194" t="s">
        <v>2198</v>
      </c>
      <c r="C1881" s="19">
        <v>813</v>
      </c>
      <c r="D1881" s="21">
        <v>11</v>
      </c>
      <c r="E1881" s="22" t="s">
        <v>251</v>
      </c>
      <c r="F1881" s="89" t="s">
        <v>1072</v>
      </c>
      <c r="G1881" s="21">
        <v>500</v>
      </c>
      <c r="H1881" s="43">
        <v>744</v>
      </c>
      <c r="I1881" s="213"/>
      <c r="J1881" s="43">
        <f>H1881+I1881</f>
        <v>744</v>
      </c>
      <c r="K1881" s="43">
        <v>0</v>
      </c>
      <c r="L1881" s="213"/>
      <c r="M1881" s="43"/>
      <c r="N1881" s="43"/>
      <c r="O1881" s="213"/>
      <c r="P1881" s="43"/>
    </row>
    <row r="1882" spans="2:16" ht="67.5" hidden="1" customHeight="1" x14ac:dyDescent="0.25">
      <c r="B1882" s="194" t="s">
        <v>1685</v>
      </c>
      <c r="C1882" s="19">
        <v>813</v>
      </c>
      <c r="D1882" s="21">
        <v>11</v>
      </c>
      <c r="E1882" s="22" t="s">
        <v>251</v>
      </c>
      <c r="F1882" s="89" t="s">
        <v>1072</v>
      </c>
      <c r="G1882" s="22" t="s">
        <v>150</v>
      </c>
      <c r="H1882" s="43"/>
      <c r="I1882" s="213"/>
      <c r="J1882" s="43"/>
      <c r="K1882" s="43"/>
      <c r="L1882" s="213"/>
      <c r="M1882" s="43"/>
      <c r="N1882" s="43"/>
      <c r="O1882" s="213"/>
      <c r="P1882" s="43"/>
    </row>
    <row r="1883" spans="2:16" ht="45" hidden="1" x14ac:dyDescent="0.25">
      <c r="B1883" s="157" t="s">
        <v>1354</v>
      </c>
      <c r="C1883" s="19">
        <v>813</v>
      </c>
      <c r="D1883" s="21">
        <v>11</v>
      </c>
      <c r="E1883" s="22" t="s">
        <v>251</v>
      </c>
      <c r="F1883" s="89" t="s">
        <v>1355</v>
      </c>
      <c r="G1883" s="21"/>
      <c r="H1883" s="43">
        <f t="shared" ref="H1883:P1883" si="980">H1884</f>
        <v>0</v>
      </c>
      <c r="I1883" s="213">
        <f t="shared" si="980"/>
        <v>0</v>
      </c>
      <c r="J1883" s="43">
        <f t="shared" si="980"/>
        <v>0</v>
      </c>
      <c r="K1883" s="43">
        <f t="shared" si="980"/>
        <v>0</v>
      </c>
      <c r="L1883" s="213">
        <f t="shared" si="980"/>
        <v>0</v>
      </c>
      <c r="M1883" s="43">
        <f t="shared" si="980"/>
        <v>0</v>
      </c>
      <c r="N1883" s="43">
        <f t="shared" si="980"/>
        <v>0</v>
      </c>
      <c r="O1883" s="213">
        <f t="shared" si="980"/>
        <v>0</v>
      </c>
      <c r="P1883" s="43">
        <f t="shared" si="980"/>
        <v>0</v>
      </c>
    </row>
    <row r="1884" spans="2:16" ht="3.75" hidden="1" customHeight="1" x14ac:dyDescent="0.25">
      <c r="B1884" s="156" t="s">
        <v>1171</v>
      </c>
      <c r="C1884" s="19">
        <v>813</v>
      </c>
      <c r="D1884" s="21">
        <v>11</v>
      </c>
      <c r="E1884" s="22" t="s">
        <v>251</v>
      </c>
      <c r="F1884" s="89" t="s">
        <v>1356</v>
      </c>
      <c r="G1884" s="21">
        <v>200</v>
      </c>
      <c r="H1884" s="43"/>
      <c r="I1884" s="213"/>
      <c r="J1884" s="43"/>
      <c r="K1884" s="43"/>
      <c r="L1884" s="213"/>
      <c r="M1884" s="43"/>
      <c r="N1884" s="43"/>
      <c r="O1884" s="213"/>
      <c r="P1884" s="43"/>
    </row>
    <row r="1885" spans="2:16" ht="40.5" customHeight="1" x14ac:dyDescent="0.25">
      <c r="B1885" s="194" t="s">
        <v>1686</v>
      </c>
      <c r="C1885" s="19">
        <v>813</v>
      </c>
      <c r="D1885" s="21">
        <v>11</v>
      </c>
      <c r="E1885" s="22" t="s">
        <v>251</v>
      </c>
      <c r="F1885" s="89" t="s">
        <v>212</v>
      </c>
      <c r="G1885" s="21"/>
      <c r="H1885" s="9">
        <f t="shared" ref="H1885:P1885" si="981">H1886+H1896</f>
        <v>4698</v>
      </c>
      <c r="I1885" s="217">
        <f t="shared" si="981"/>
        <v>0</v>
      </c>
      <c r="J1885" s="9">
        <f t="shared" si="981"/>
        <v>4698</v>
      </c>
      <c r="K1885" s="9">
        <f t="shared" si="981"/>
        <v>2200</v>
      </c>
      <c r="L1885" s="217">
        <f t="shared" si="981"/>
        <v>0</v>
      </c>
      <c r="M1885" s="9">
        <f t="shared" si="981"/>
        <v>2200</v>
      </c>
      <c r="N1885" s="9">
        <f t="shared" si="981"/>
        <v>2200</v>
      </c>
      <c r="O1885" s="217">
        <f t="shared" si="981"/>
        <v>0</v>
      </c>
      <c r="P1885" s="9">
        <f t="shared" si="981"/>
        <v>2200</v>
      </c>
    </row>
    <row r="1886" spans="2:16" ht="36" customHeight="1" x14ac:dyDescent="0.25">
      <c r="B1886" s="194" t="s">
        <v>1687</v>
      </c>
      <c r="C1886" s="19">
        <v>813</v>
      </c>
      <c r="D1886" s="21">
        <v>11</v>
      </c>
      <c r="E1886" s="22" t="s">
        <v>251</v>
      </c>
      <c r="F1886" s="89" t="s">
        <v>900</v>
      </c>
      <c r="G1886" s="21"/>
      <c r="H1886" s="9">
        <f t="shared" ref="H1886:P1886" si="982">H1887+H1891+H1894</f>
        <v>2198</v>
      </c>
      <c r="I1886" s="217">
        <f t="shared" si="982"/>
        <v>0</v>
      </c>
      <c r="J1886" s="9">
        <f t="shared" si="982"/>
        <v>2198</v>
      </c>
      <c r="K1886" s="9">
        <f t="shared" si="982"/>
        <v>300</v>
      </c>
      <c r="L1886" s="217">
        <f t="shared" si="982"/>
        <v>0</v>
      </c>
      <c r="M1886" s="9">
        <f t="shared" si="982"/>
        <v>300</v>
      </c>
      <c r="N1886" s="9">
        <f t="shared" si="982"/>
        <v>300</v>
      </c>
      <c r="O1886" s="217">
        <f t="shared" si="982"/>
        <v>0</v>
      </c>
      <c r="P1886" s="9">
        <f t="shared" si="982"/>
        <v>300</v>
      </c>
    </row>
    <row r="1887" spans="2:16" ht="43.5" customHeight="1" x14ac:dyDescent="0.25">
      <c r="B1887" s="194" t="s">
        <v>1688</v>
      </c>
      <c r="C1887" s="19">
        <v>813</v>
      </c>
      <c r="D1887" s="21">
        <v>11</v>
      </c>
      <c r="E1887" s="22" t="s">
        <v>251</v>
      </c>
      <c r="F1887" s="89" t="s">
        <v>1689</v>
      </c>
      <c r="G1887" s="21"/>
      <c r="H1887" s="9">
        <f t="shared" ref="H1887:P1887" si="983">H1888+H1889+H1890</f>
        <v>2198</v>
      </c>
      <c r="I1887" s="217">
        <f t="shared" si="983"/>
        <v>0</v>
      </c>
      <c r="J1887" s="9">
        <f t="shared" si="983"/>
        <v>2198</v>
      </c>
      <c r="K1887" s="9">
        <f t="shared" si="983"/>
        <v>300</v>
      </c>
      <c r="L1887" s="217">
        <f t="shared" si="983"/>
        <v>0</v>
      </c>
      <c r="M1887" s="9">
        <f t="shared" si="983"/>
        <v>300</v>
      </c>
      <c r="N1887" s="9">
        <f t="shared" si="983"/>
        <v>300</v>
      </c>
      <c r="O1887" s="217">
        <f t="shared" si="983"/>
        <v>0</v>
      </c>
      <c r="P1887" s="9">
        <f t="shared" si="983"/>
        <v>300</v>
      </c>
    </row>
    <row r="1888" spans="2:16" ht="41.25" customHeight="1" x14ac:dyDescent="0.25">
      <c r="B1888" s="190" t="s">
        <v>1171</v>
      </c>
      <c r="C1888" s="19">
        <v>813</v>
      </c>
      <c r="D1888" s="21">
        <v>11</v>
      </c>
      <c r="E1888" s="22" t="s">
        <v>251</v>
      </c>
      <c r="F1888" s="89" t="s">
        <v>1690</v>
      </c>
      <c r="G1888" s="22" t="s">
        <v>20</v>
      </c>
      <c r="H1888" s="43">
        <v>2198</v>
      </c>
      <c r="I1888" s="213"/>
      <c r="J1888" s="43">
        <f>H1888+I1888</f>
        <v>2198</v>
      </c>
      <c r="K1888" s="43">
        <v>300</v>
      </c>
      <c r="L1888" s="213"/>
      <c r="M1888" s="43">
        <f>K1888+L1888</f>
        <v>300</v>
      </c>
      <c r="N1888" s="43">
        <v>300</v>
      </c>
      <c r="O1888" s="213"/>
      <c r="P1888" s="43">
        <f>N1888+O1888</f>
        <v>300</v>
      </c>
    </row>
    <row r="1889" spans="2:16" ht="75" hidden="1" x14ac:dyDescent="0.25">
      <c r="B1889" s="194" t="s">
        <v>1691</v>
      </c>
      <c r="C1889" s="19">
        <v>813</v>
      </c>
      <c r="D1889" s="21">
        <v>11</v>
      </c>
      <c r="E1889" s="22" t="s">
        <v>251</v>
      </c>
      <c r="F1889" s="89" t="s">
        <v>1692</v>
      </c>
      <c r="G1889" s="22" t="s">
        <v>150</v>
      </c>
      <c r="H1889" s="9"/>
      <c r="I1889" s="217"/>
      <c r="J1889" s="9"/>
      <c r="K1889" s="9"/>
      <c r="L1889" s="217"/>
      <c r="M1889" s="9"/>
      <c r="N1889" s="9"/>
      <c r="O1889" s="217"/>
      <c r="P1889" s="9"/>
    </row>
    <row r="1890" spans="2:16" ht="75" hidden="1" x14ac:dyDescent="0.25">
      <c r="B1890" s="194" t="s">
        <v>1693</v>
      </c>
      <c r="C1890" s="19">
        <v>813</v>
      </c>
      <c r="D1890" s="21">
        <v>11</v>
      </c>
      <c r="E1890" s="22" t="s">
        <v>251</v>
      </c>
      <c r="F1890" s="89" t="s">
        <v>1694</v>
      </c>
      <c r="G1890" s="22" t="s">
        <v>150</v>
      </c>
      <c r="H1890" s="9"/>
      <c r="I1890" s="217"/>
      <c r="J1890" s="9"/>
      <c r="K1890" s="9"/>
      <c r="L1890" s="217"/>
      <c r="M1890" s="9"/>
      <c r="N1890" s="9"/>
      <c r="O1890" s="217"/>
      <c r="P1890" s="9"/>
    </row>
    <row r="1891" spans="2:16" ht="55.5" hidden="1" customHeight="1" x14ac:dyDescent="0.25">
      <c r="B1891" s="194" t="s">
        <v>1695</v>
      </c>
      <c r="C1891" s="19">
        <v>813</v>
      </c>
      <c r="D1891" s="21">
        <v>11</v>
      </c>
      <c r="E1891" s="22" t="s">
        <v>251</v>
      </c>
      <c r="F1891" s="89" t="s">
        <v>902</v>
      </c>
      <c r="G1891" s="21"/>
      <c r="H1891" s="9">
        <f t="shared" ref="H1891:P1891" si="984">H1892+H1893</f>
        <v>0</v>
      </c>
      <c r="I1891" s="217">
        <f t="shared" si="984"/>
        <v>0</v>
      </c>
      <c r="J1891" s="9">
        <f t="shared" si="984"/>
        <v>0</v>
      </c>
      <c r="K1891" s="9">
        <f t="shared" si="984"/>
        <v>0</v>
      </c>
      <c r="L1891" s="217">
        <f t="shared" si="984"/>
        <v>0</v>
      </c>
      <c r="M1891" s="9">
        <f t="shared" si="984"/>
        <v>0</v>
      </c>
      <c r="N1891" s="9">
        <f t="shared" si="984"/>
        <v>0</v>
      </c>
      <c r="O1891" s="217">
        <f t="shared" si="984"/>
        <v>0</v>
      </c>
      <c r="P1891" s="9">
        <f t="shared" si="984"/>
        <v>0</v>
      </c>
    </row>
    <row r="1892" spans="2:16" ht="75" hidden="1" x14ac:dyDescent="0.25">
      <c r="B1892" s="194" t="s">
        <v>1691</v>
      </c>
      <c r="C1892" s="19">
        <v>813</v>
      </c>
      <c r="D1892" s="21">
        <v>11</v>
      </c>
      <c r="E1892" s="22" t="s">
        <v>251</v>
      </c>
      <c r="F1892" s="89" t="s">
        <v>1696</v>
      </c>
      <c r="G1892" s="21">
        <v>600</v>
      </c>
      <c r="H1892" s="43"/>
      <c r="I1892" s="213"/>
      <c r="J1892" s="43"/>
      <c r="K1892" s="43"/>
      <c r="L1892" s="213"/>
      <c r="M1892" s="43"/>
      <c r="N1892" s="43"/>
      <c r="O1892" s="213"/>
      <c r="P1892" s="43"/>
    </row>
    <row r="1893" spans="2:16" ht="75" hidden="1" x14ac:dyDescent="0.25">
      <c r="B1893" s="194" t="s">
        <v>1693</v>
      </c>
      <c r="C1893" s="19">
        <v>813</v>
      </c>
      <c r="D1893" s="21">
        <v>11</v>
      </c>
      <c r="E1893" s="22" t="s">
        <v>251</v>
      </c>
      <c r="F1893" s="89" t="s">
        <v>1697</v>
      </c>
      <c r="G1893" s="21">
        <v>600</v>
      </c>
      <c r="H1893" s="43"/>
      <c r="I1893" s="213"/>
      <c r="J1893" s="43"/>
      <c r="K1893" s="43"/>
      <c r="L1893" s="213"/>
      <c r="M1893" s="43"/>
      <c r="N1893" s="43"/>
      <c r="O1893" s="213"/>
      <c r="P1893" s="43"/>
    </row>
    <row r="1894" spans="2:16" ht="45" hidden="1" x14ac:dyDescent="0.25">
      <c r="B1894" s="194" t="s">
        <v>1698</v>
      </c>
      <c r="C1894" s="19">
        <v>813</v>
      </c>
      <c r="D1894" s="21">
        <v>11</v>
      </c>
      <c r="E1894" s="22" t="s">
        <v>251</v>
      </c>
      <c r="F1894" s="89" t="s">
        <v>1699</v>
      </c>
      <c r="G1894" s="21"/>
      <c r="H1894" s="43">
        <f t="shared" ref="H1894:P1894" si="985">H1895</f>
        <v>0</v>
      </c>
      <c r="I1894" s="213">
        <f t="shared" si="985"/>
        <v>0</v>
      </c>
      <c r="J1894" s="43">
        <f t="shared" si="985"/>
        <v>0</v>
      </c>
      <c r="K1894" s="43">
        <f t="shared" si="985"/>
        <v>0</v>
      </c>
      <c r="L1894" s="213">
        <f t="shared" si="985"/>
        <v>0</v>
      </c>
      <c r="M1894" s="43">
        <f t="shared" si="985"/>
        <v>0</v>
      </c>
      <c r="N1894" s="43">
        <f t="shared" si="985"/>
        <v>0</v>
      </c>
      <c r="O1894" s="213">
        <f t="shared" si="985"/>
        <v>0</v>
      </c>
      <c r="P1894" s="43">
        <f t="shared" si="985"/>
        <v>0</v>
      </c>
    </row>
    <row r="1895" spans="2:16" ht="60.75" hidden="1" customHeight="1" x14ac:dyDescent="0.25">
      <c r="B1895" s="194" t="s">
        <v>1700</v>
      </c>
      <c r="C1895" s="19">
        <v>813</v>
      </c>
      <c r="D1895" s="21">
        <v>11</v>
      </c>
      <c r="E1895" s="22" t="s">
        <v>251</v>
      </c>
      <c r="F1895" s="89" t="s">
        <v>1701</v>
      </c>
      <c r="G1895" s="21">
        <v>200</v>
      </c>
      <c r="H1895" s="43"/>
      <c r="I1895" s="213"/>
      <c r="J1895" s="43"/>
      <c r="K1895" s="43"/>
      <c r="L1895" s="213"/>
      <c r="M1895" s="43"/>
      <c r="N1895" s="43"/>
      <c r="O1895" s="213"/>
      <c r="P1895" s="43"/>
    </row>
    <row r="1896" spans="2:16" ht="27.75" customHeight="1" x14ac:dyDescent="0.25">
      <c r="B1896" s="194" t="s">
        <v>914</v>
      </c>
      <c r="C1896" s="19">
        <v>813</v>
      </c>
      <c r="D1896" s="21">
        <v>11</v>
      </c>
      <c r="E1896" s="22" t="s">
        <v>251</v>
      </c>
      <c r="F1896" s="89" t="s">
        <v>915</v>
      </c>
      <c r="G1896" s="21"/>
      <c r="H1896" s="9">
        <f t="shared" ref="H1896:P1896" si="986">H1897+H1899</f>
        <v>2500</v>
      </c>
      <c r="I1896" s="217">
        <f t="shared" si="986"/>
        <v>0</v>
      </c>
      <c r="J1896" s="9">
        <f t="shared" si="986"/>
        <v>2500</v>
      </c>
      <c r="K1896" s="9">
        <f t="shared" si="986"/>
        <v>1900</v>
      </c>
      <c r="L1896" s="217">
        <f t="shared" si="986"/>
        <v>0</v>
      </c>
      <c r="M1896" s="9">
        <f t="shared" si="986"/>
        <v>1900</v>
      </c>
      <c r="N1896" s="9">
        <f t="shared" si="986"/>
        <v>1900</v>
      </c>
      <c r="O1896" s="217">
        <f t="shared" si="986"/>
        <v>0</v>
      </c>
      <c r="P1896" s="9">
        <f t="shared" si="986"/>
        <v>1900</v>
      </c>
    </row>
    <row r="1897" spans="2:16" ht="42.75" hidden="1" customHeight="1" x14ac:dyDescent="0.25">
      <c r="B1897" s="194" t="s">
        <v>1702</v>
      </c>
      <c r="C1897" s="19">
        <v>813</v>
      </c>
      <c r="D1897" s="21">
        <v>11</v>
      </c>
      <c r="E1897" s="22" t="s">
        <v>251</v>
      </c>
      <c r="F1897" s="89" t="s">
        <v>1679</v>
      </c>
      <c r="G1897" s="21"/>
      <c r="H1897" s="9">
        <f t="shared" ref="H1897:P1897" si="987">H1898</f>
        <v>0</v>
      </c>
      <c r="I1897" s="217">
        <f t="shared" si="987"/>
        <v>0</v>
      </c>
      <c r="J1897" s="9">
        <f t="shared" si="987"/>
        <v>0</v>
      </c>
      <c r="K1897" s="9">
        <f t="shared" si="987"/>
        <v>0</v>
      </c>
      <c r="L1897" s="217">
        <f t="shared" si="987"/>
        <v>0</v>
      </c>
      <c r="M1897" s="9">
        <f t="shared" si="987"/>
        <v>0</v>
      </c>
      <c r="N1897" s="9">
        <f t="shared" si="987"/>
        <v>0</v>
      </c>
      <c r="O1897" s="217">
        <f t="shared" si="987"/>
        <v>0</v>
      </c>
      <c r="P1897" s="9">
        <f t="shared" si="987"/>
        <v>0</v>
      </c>
    </row>
    <row r="1898" spans="2:16" ht="68.25" hidden="1" customHeight="1" x14ac:dyDescent="0.25">
      <c r="B1898" s="194" t="s">
        <v>185</v>
      </c>
      <c r="C1898" s="19">
        <v>813</v>
      </c>
      <c r="D1898" s="21">
        <v>11</v>
      </c>
      <c r="E1898" s="22" t="s">
        <v>251</v>
      </c>
      <c r="F1898" s="89" t="s">
        <v>1680</v>
      </c>
      <c r="G1898" s="22" t="s">
        <v>150</v>
      </c>
      <c r="H1898" s="43"/>
      <c r="I1898" s="213"/>
      <c r="J1898" s="43"/>
      <c r="K1898" s="43"/>
      <c r="L1898" s="213"/>
      <c r="M1898" s="43"/>
      <c r="N1898" s="43"/>
      <c r="O1898" s="213"/>
      <c r="P1898" s="43"/>
    </row>
    <row r="1899" spans="2:16" ht="54.75" customHeight="1" x14ac:dyDescent="0.25">
      <c r="B1899" s="194" t="s">
        <v>1703</v>
      </c>
      <c r="C1899" s="19">
        <v>813</v>
      </c>
      <c r="D1899" s="21">
        <v>11</v>
      </c>
      <c r="E1899" s="22" t="s">
        <v>59</v>
      </c>
      <c r="F1899" s="89" t="s">
        <v>1704</v>
      </c>
      <c r="G1899" s="21"/>
      <c r="H1899" s="43">
        <f t="shared" ref="H1899:P1899" si="988">H1900</f>
        <v>2500</v>
      </c>
      <c r="I1899" s="213">
        <f t="shared" si="988"/>
        <v>0</v>
      </c>
      <c r="J1899" s="43">
        <f t="shared" si="988"/>
        <v>2500</v>
      </c>
      <c r="K1899" s="43">
        <f t="shared" si="988"/>
        <v>1900</v>
      </c>
      <c r="L1899" s="213">
        <f t="shared" si="988"/>
        <v>0</v>
      </c>
      <c r="M1899" s="43">
        <f t="shared" si="988"/>
        <v>1900</v>
      </c>
      <c r="N1899" s="43">
        <f t="shared" si="988"/>
        <v>1900</v>
      </c>
      <c r="O1899" s="213">
        <f t="shared" si="988"/>
        <v>0</v>
      </c>
      <c r="P1899" s="43">
        <f t="shared" si="988"/>
        <v>1900</v>
      </c>
    </row>
    <row r="1900" spans="2:16" ht="54.75" customHeight="1" x14ac:dyDescent="0.25">
      <c r="B1900" s="194" t="s">
        <v>317</v>
      </c>
      <c r="C1900" s="19">
        <v>813</v>
      </c>
      <c r="D1900" s="21">
        <v>11</v>
      </c>
      <c r="E1900" s="22" t="s">
        <v>59</v>
      </c>
      <c r="F1900" s="89" t="s">
        <v>1705</v>
      </c>
      <c r="G1900" s="21">
        <v>600</v>
      </c>
      <c r="H1900" s="43">
        <v>2500</v>
      </c>
      <c r="I1900" s="213"/>
      <c r="J1900" s="43">
        <f>H1900+I1900</f>
        <v>2500</v>
      </c>
      <c r="K1900" s="43">
        <v>1900</v>
      </c>
      <c r="L1900" s="213"/>
      <c r="M1900" s="43">
        <f>K1900+L1900</f>
        <v>1900</v>
      </c>
      <c r="N1900" s="43">
        <v>1900</v>
      </c>
      <c r="O1900" s="213"/>
      <c r="P1900" s="43">
        <f>N1900+O1900</f>
        <v>1900</v>
      </c>
    </row>
    <row r="1901" spans="2:16" ht="15.75" x14ac:dyDescent="0.25">
      <c r="B1901" s="158" t="s">
        <v>1706</v>
      </c>
      <c r="C1901" s="19">
        <v>813</v>
      </c>
      <c r="D1901" s="19">
        <v>11</v>
      </c>
      <c r="E1901" s="20" t="s">
        <v>99</v>
      </c>
      <c r="F1901" s="19"/>
      <c r="G1901" s="16"/>
      <c r="H1901" s="4">
        <f t="shared" ref="H1901:P1901" si="989">H1907+H1902</f>
        <v>233857</v>
      </c>
      <c r="I1901" s="219">
        <f t="shared" si="989"/>
        <v>5724</v>
      </c>
      <c r="J1901" s="4">
        <f t="shared" si="989"/>
        <v>239581</v>
      </c>
      <c r="K1901" s="4">
        <f t="shared" si="989"/>
        <v>209899</v>
      </c>
      <c r="L1901" s="219">
        <f t="shared" si="989"/>
        <v>-4897</v>
      </c>
      <c r="M1901" s="4">
        <f t="shared" si="989"/>
        <v>205002</v>
      </c>
      <c r="N1901" s="4">
        <f t="shared" si="989"/>
        <v>216388</v>
      </c>
      <c r="O1901" s="219">
        <f t="shared" si="989"/>
        <v>-5110</v>
      </c>
      <c r="P1901" s="4">
        <f t="shared" si="989"/>
        <v>211278</v>
      </c>
    </row>
    <row r="1902" spans="2:16" ht="45" x14ac:dyDescent="0.25">
      <c r="B1902" s="156" t="s">
        <v>1065</v>
      </c>
      <c r="C1902" s="19">
        <v>813</v>
      </c>
      <c r="D1902" s="21">
        <v>11</v>
      </c>
      <c r="E1902" s="22" t="s">
        <v>99</v>
      </c>
      <c r="F1902" s="89" t="s">
        <v>63</v>
      </c>
      <c r="G1902" s="16"/>
      <c r="H1902" s="5">
        <f t="shared" ref="H1902:J1903" si="990">H1903</f>
        <v>8299</v>
      </c>
      <c r="I1902" s="220">
        <f t="shared" si="990"/>
        <v>-1644</v>
      </c>
      <c r="J1902" s="5">
        <f t="shared" si="990"/>
        <v>6655</v>
      </c>
      <c r="K1902" s="5">
        <f t="shared" ref="K1902:N1903" si="991">K1903</f>
        <v>3200</v>
      </c>
      <c r="L1902" s="220">
        <f>L1903</f>
        <v>0</v>
      </c>
      <c r="M1902" s="5">
        <f>M1903</f>
        <v>3200</v>
      </c>
      <c r="N1902" s="5">
        <f t="shared" si="991"/>
        <v>3200</v>
      </c>
      <c r="O1902" s="220">
        <f>O1903</f>
        <v>0</v>
      </c>
      <c r="P1902" s="5">
        <f>P1903</f>
        <v>3200</v>
      </c>
    </row>
    <row r="1903" spans="2:16" ht="15.75" x14ac:dyDescent="0.25">
      <c r="B1903" s="194" t="s">
        <v>1684</v>
      </c>
      <c r="C1903" s="19">
        <v>813</v>
      </c>
      <c r="D1903" s="21">
        <v>11</v>
      </c>
      <c r="E1903" s="22" t="s">
        <v>99</v>
      </c>
      <c r="F1903" s="89" t="s">
        <v>1067</v>
      </c>
      <c r="G1903" s="16"/>
      <c r="H1903" s="5">
        <f t="shared" si="990"/>
        <v>8299</v>
      </c>
      <c r="I1903" s="220">
        <f t="shared" si="990"/>
        <v>-1644</v>
      </c>
      <c r="J1903" s="5">
        <f t="shared" si="990"/>
        <v>6655</v>
      </c>
      <c r="K1903" s="5">
        <f t="shared" si="991"/>
        <v>3200</v>
      </c>
      <c r="L1903" s="220">
        <f>L1904</f>
        <v>0</v>
      </c>
      <c r="M1903" s="5">
        <f>M1904</f>
        <v>3200</v>
      </c>
      <c r="N1903" s="5">
        <f t="shared" si="991"/>
        <v>3200</v>
      </c>
      <c r="O1903" s="220">
        <f>O1904</f>
        <v>0</v>
      </c>
      <c r="P1903" s="5">
        <f>P1904</f>
        <v>3200</v>
      </c>
    </row>
    <row r="1904" spans="2:16" ht="105" x14ac:dyDescent="0.25">
      <c r="B1904" s="190" t="s">
        <v>1068</v>
      </c>
      <c r="C1904" s="19">
        <v>813</v>
      </c>
      <c r="D1904" s="21">
        <v>11</v>
      </c>
      <c r="E1904" s="22" t="s">
        <v>99</v>
      </c>
      <c r="F1904" s="89" t="s">
        <v>1069</v>
      </c>
      <c r="G1904" s="16"/>
      <c r="H1904" s="5">
        <f t="shared" ref="H1904:P1904" si="992">H1905+H1906</f>
        <v>8299</v>
      </c>
      <c r="I1904" s="220">
        <f t="shared" si="992"/>
        <v>-1644</v>
      </c>
      <c r="J1904" s="5">
        <f t="shared" si="992"/>
        <v>6655</v>
      </c>
      <c r="K1904" s="5">
        <f t="shared" si="992"/>
        <v>3200</v>
      </c>
      <c r="L1904" s="220">
        <f t="shared" si="992"/>
        <v>0</v>
      </c>
      <c r="M1904" s="5">
        <f t="shared" si="992"/>
        <v>3200</v>
      </c>
      <c r="N1904" s="5">
        <f t="shared" si="992"/>
        <v>3200</v>
      </c>
      <c r="O1904" s="220">
        <f t="shared" si="992"/>
        <v>0</v>
      </c>
      <c r="P1904" s="5">
        <f t="shared" si="992"/>
        <v>3200</v>
      </c>
    </row>
    <row r="1905" spans="2:16" ht="45" x14ac:dyDescent="0.25">
      <c r="B1905" s="190" t="s">
        <v>325</v>
      </c>
      <c r="C1905" s="19">
        <v>813</v>
      </c>
      <c r="D1905" s="21">
        <v>11</v>
      </c>
      <c r="E1905" s="22" t="s">
        <v>99</v>
      </c>
      <c r="F1905" s="89" t="s">
        <v>1350</v>
      </c>
      <c r="G1905" s="21">
        <v>600</v>
      </c>
      <c r="H1905" s="5">
        <v>200</v>
      </c>
      <c r="I1905" s="220"/>
      <c r="J1905" s="5">
        <f>H1905+I1905</f>
        <v>200</v>
      </c>
      <c r="K1905" s="5">
        <v>200</v>
      </c>
      <c r="L1905" s="220"/>
      <c r="M1905" s="5">
        <f>K1905+L1905</f>
        <v>200</v>
      </c>
      <c r="N1905" s="5">
        <v>200</v>
      </c>
      <c r="O1905" s="220"/>
      <c r="P1905" s="5">
        <f>N1905+O1905</f>
        <v>200</v>
      </c>
    </row>
    <row r="1906" spans="2:16" ht="76.5" customHeight="1" x14ac:dyDescent="0.25">
      <c r="B1906" s="194" t="s">
        <v>2197</v>
      </c>
      <c r="C1906" s="19">
        <v>813</v>
      </c>
      <c r="D1906" s="21">
        <v>11</v>
      </c>
      <c r="E1906" s="22" t="s">
        <v>99</v>
      </c>
      <c r="F1906" s="89" t="s">
        <v>1072</v>
      </c>
      <c r="G1906" s="22" t="s">
        <v>150</v>
      </c>
      <c r="H1906" s="5">
        <v>8099</v>
      </c>
      <c r="I1906" s="220">
        <v>-1644</v>
      </c>
      <c r="J1906" s="5">
        <f>H1906+I1906</f>
        <v>6455</v>
      </c>
      <c r="K1906" s="5">
        <v>3000</v>
      </c>
      <c r="L1906" s="220"/>
      <c r="M1906" s="5">
        <f>K1906+L1906</f>
        <v>3000</v>
      </c>
      <c r="N1906" s="5">
        <v>3000</v>
      </c>
      <c r="O1906" s="220"/>
      <c r="P1906" s="5">
        <f>N1906+O1906</f>
        <v>3000</v>
      </c>
    </row>
    <row r="1907" spans="2:16" ht="49.5" customHeight="1" x14ac:dyDescent="0.25">
      <c r="B1907" s="156" t="s">
        <v>1674</v>
      </c>
      <c r="C1907" s="19">
        <v>813</v>
      </c>
      <c r="D1907" s="21">
        <v>11</v>
      </c>
      <c r="E1907" s="22" t="s">
        <v>99</v>
      </c>
      <c r="F1907" s="89" t="s">
        <v>212</v>
      </c>
      <c r="G1907" s="16"/>
      <c r="H1907" s="5">
        <f t="shared" ref="H1907:P1907" si="993">H1908</f>
        <v>225558</v>
      </c>
      <c r="I1907" s="220">
        <f t="shared" si="993"/>
        <v>7368</v>
      </c>
      <c r="J1907" s="5">
        <f t="shared" si="993"/>
        <v>232926</v>
      </c>
      <c r="K1907" s="5">
        <f t="shared" si="993"/>
        <v>206699</v>
      </c>
      <c r="L1907" s="220">
        <f t="shared" si="993"/>
        <v>-4897</v>
      </c>
      <c r="M1907" s="5">
        <f t="shared" si="993"/>
        <v>201802</v>
      </c>
      <c r="N1907" s="5">
        <f t="shared" si="993"/>
        <v>213188</v>
      </c>
      <c r="O1907" s="220">
        <f t="shared" si="993"/>
        <v>-5110</v>
      </c>
      <c r="P1907" s="5">
        <f t="shared" si="993"/>
        <v>208078</v>
      </c>
    </row>
    <row r="1908" spans="2:16" ht="28.5" customHeight="1" x14ac:dyDescent="0.25">
      <c r="B1908" s="190" t="s">
        <v>914</v>
      </c>
      <c r="C1908" s="19">
        <v>813</v>
      </c>
      <c r="D1908" s="21">
        <v>11</v>
      </c>
      <c r="E1908" s="22" t="s">
        <v>99</v>
      </c>
      <c r="F1908" s="89" t="s">
        <v>915</v>
      </c>
      <c r="G1908" s="25"/>
      <c r="H1908" s="5">
        <f t="shared" ref="H1908:P1908" si="994">H1909+H1918+H1921+H1916</f>
        <v>225558</v>
      </c>
      <c r="I1908" s="220">
        <f t="shared" si="994"/>
        <v>7368</v>
      </c>
      <c r="J1908" s="5">
        <f t="shared" si="994"/>
        <v>232926</v>
      </c>
      <c r="K1908" s="5">
        <f t="shared" si="994"/>
        <v>206699</v>
      </c>
      <c r="L1908" s="220">
        <f t="shared" si="994"/>
        <v>-4897</v>
      </c>
      <c r="M1908" s="5">
        <f t="shared" si="994"/>
        <v>201802</v>
      </c>
      <c r="N1908" s="5">
        <f t="shared" si="994"/>
        <v>213188</v>
      </c>
      <c r="O1908" s="220">
        <f t="shared" si="994"/>
        <v>-5110</v>
      </c>
      <c r="P1908" s="5">
        <f t="shared" si="994"/>
        <v>208078</v>
      </c>
    </row>
    <row r="1909" spans="2:16" ht="82.5" customHeight="1" x14ac:dyDescent="0.25">
      <c r="B1909" s="190" t="s">
        <v>1675</v>
      </c>
      <c r="C1909" s="19">
        <v>813</v>
      </c>
      <c r="D1909" s="21">
        <v>11</v>
      </c>
      <c r="E1909" s="22" t="s">
        <v>99</v>
      </c>
      <c r="F1909" s="89" t="s">
        <v>1707</v>
      </c>
      <c r="G1909" s="25"/>
      <c r="H1909" s="9">
        <f t="shared" ref="H1909:P1909" si="995">H1911+H1912+H1913+H1914+H1915</f>
        <v>24424</v>
      </c>
      <c r="I1909" s="217">
        <f t="shared" si="995"/>
        <v>7368</v>
      </c>
      <c r="J1909" s="9">
        <f t="shared" si="995"/>
        <v>31792</v>
      </c>
      <c r="K1909" s="9">
        <f t="shared" si="995"/>
        <v>10898</v>
      </c>
      <c r="L1909" s="217">
        <f t="shared" si="995"/>
        <v>0</v>
      </c>
      <c r="M1909" s="9">
        <f t="shared" si="995"/>
        <v>10898</v>
      </c>
      <c r="N1909" s="9">
        <f t="shared" si="995"/>
        <v>10898</v>
      </c>
      <c r="O1909" s="217">
        <f t="shared" si="995"/>
        <v>0</v>
      </c>
      <c r="P1909" s="9">
        <f t="shared" si="995"/>
        <v>10898</v>
      </c>
    </row>
    <row r="1910" spans="2:16" ht="45.75" hidden="1" customHeight="1" x14ac:dyDescent="0.25">
      <c r="B1910" s="156" t="s">
        <v>1533</v>
      </c>
      <c r="C1910" s="19">
        <v>813</v>
      </c>
      <c r="D1910" s="21">
        <v>11</v>
      </c>
      <c r="E1910" s="22" t="s">
        <v>99</v>
      </c>
      <c r="F1910" s="89" t="s">
        <v>1708</v>
      </c>
      <c r="G1910" s="25">
        <v>300</v>
      </c>
      <c r="H1910" s="9"/>
      <c r="I1910" s="217"/>
      <c r="J1910" s="9"/>
      <c r="K1910" s="9"/>
      <c r="L1910" s="217"/>
      <c r="M1910" s="9"/>
      <c r="N1910" s="9"/>
      <c r="O1910" s="217"/>
      <c r="P1910" s="9"/>
    </row>
    <row r="1911" spans="2:16" ht="39" customHeight="1" x14ac:dyDescent="0.25">
      <c r="B1911" s="190" t="s">
        <v>1683</v>
      </c>
      <c r="C1911" s="19">
        <v>813</v>
      </c>
      <c r="D1911" s="21">
        <v>11</v>
      </c>
      <c r="E1911" s="22" t="s">
        <v>99</v>
      </c>
      <c r="F1911" s="89" t="s">
        <v>1677</v>
      </c>
      <c r="G1911" s="26" t="s">
        <v>20</v>
      </c>
      <c r="H1911" s="43">
        <v>342</v>
      </c>
      <c r="I1911" s="213"/>
      <c r="J1911" s="43">
        <f t="shared" ref="J1911:J1922" si="996">H1911+I1911</f>
        <v>342</v>
      </c>
      <c r="K1911" s="43">
        <v>342</v>
      </c>
      <c r="L1911" s="213"/>
      <c r="M1911" s="43">
        <f>K1911+L1911</f>
        <v>342</v>
      </c>
      <c r="N1911" s="43">
        <v>342</v>
      </c>
      <c r="O1911" s="213"/>
      <c r="P1911" s="43">
        <f>N1911+O1911</f>
        <v>342</v>
      </c>
    </row>
    <row r="1912" spans="2:16" ht="50.25" customHeight="1" x14ac:dyDescent="0.25">
      <c r="B1912" s="190" t="s">
        <v>325</v>
      </c>
      <c r="C1912" s="19">
        <v>813</v>
      </c>
      <c r="D1912" s="21">
        <v>11</v>
      </c>
      <c r="E1912" s="22" t="s">
        <v>99</v>
      </c>
      <c r="F1912" s="89" t="s">
        <v>1677</v>
      </c>
      <c r="G1912" s="26" t="s">
        <v>150</v>
      </c>
      <c r="H1912" s="43">
        <v>12087</v>
      </c>
      <c r="I1912" s="213">
        <v>1644</v>
      </c>
      <c r="J1912" s="43">
        <f t="shared" si="996"/>
        <v>13731</v>
      </c>
      <c r="K1912" s="43">
        <v>9042</v>
      </c>
      <c r="L1912" s="213"/>
      <c r="M1912" s="43">
        <f>K1912+L1912</f>
        <v>9042</v>
      </c>
      <c r="N1912" s="43">
        <v>9042</v>
      </c>
      <c r="O1912" s="213"/>
      <c r="P1912" s="43">
        <f>N1912+O1912</f>
        <v>9042</v>
      </c>
    </row>
    <row r="1913" spans="2:16" ht="72.75" customHeight="1" x14ac:dyDescent="0.25">
      <c r="B1913" s="190" t="s">
        <v>1709</v>
      </c>
      <c r="C1913" s="19">
        <v>813</v>
      </c>
      <c r="D1913" s="21">
        <v>11</v>
      </c>
      <c r="E1913" s="22" t="s">
        <v>99</v>
      </c>
      <c r="F1913" s="89" t="s">
        <v>1710</v>
      </c>
      <c r="G1913" s="26" t="s">
        <v>71</v>
      </c>
      <c r="H1913" s="43">
        <v>5437</v>
      </c>
      <c r="I1913" s="213">
        <v>2595</v>
      </c>
      <c r="J1913" s="43">
        <f t="shared" si="996"/>
        <v>8032</v>
      </c>
      <c r="K1913" s="43">
        <v>0</v>
      </c>
      <c r="L1913" s="213"/>
      <c r="M1913" s="43"/>
      <c r="N1913" s="43"/>
      <c r="O1913" s="213"/>
      <c r="P1913" s="43"/>
    </row>
    <row r="1914" spans="2:16" ht="75.75" hidden="1" customHeight="1" x14ac:dyDescent="0.25">
      <c r="B1914" s="190" t="s">
        <v>1711</v>
      </c>
      <c r="C1914" s="19">
        <v>813</v>
      </c>
      <c r="D1914" s="21">
        <v>11</v>
      </c>
      <c r="E1914" s="22" t="s">
        <v>99</v>
      </c>
      <c r="F1914" s="89" t="s">
        <v>1710</v>
      </c>
      <c r="G1914" s="26" t="s">
        <v>150</v>
      </c>
      <c r="H1914" s="43"/>
      <c r="I1914" s="213"/>
      <c r="J1914" s="43">
        <f t="shared" si="996"/>
        <v>0</v>
      </c>
      <c r="K1914" s="43"/>
      <c r="L1914" s="213"/>
      <c r="M1914" s="43">
        <f>K1914+L1914</f>
        <v>0</v>
      </c>
      <c r="N1914" s="43"/>
      <c r="O1914" s="213"/>
      <c r="P1914" s="43">
        <f>N1914+O1914</f>
        <v>0</v>
      </c>
    </row>
    <row r="1915" spans="2:16" ht="79.5" customHeight="1" x14ac:dyDescent="0.25">
      <c r="B1915" s="190" t="s">
        <v>1712</v>
      </c>
      <c r="C1915" s="19">
        <v>813</v>
      </c>
      <c r="D1915" s="21">
        <v>11</v>
      </c>
      <c r="E1915" s="22" t="s">
        <v>99</v>
      </c>
      <c r="F1915" s="89" t="s">
        <v>1710</v>
      </c>
      <c r="G1915" s="26" t="s">
        <v>150</v>
      </c>
      <c r="H1915" s="43">
        <v>6558</v>
      </c>
      <c r="I1915" s="213">
        <v>3129</v>
      </c>
      <c r="J1915" s="43">
        <f t="shared" si="996"/>
        <v>9687</v>
      </c>
      <c r="K1915" s="43">
        <v>1514</v>
      </c>
      <c r="L1915" s="213"/>
      <c r="M1915" s="43">
        <f>K1915+L1915</f>
        <v>1514</v>
      </c>
      <c r="N1915" s="43">
        <v>1514</v>
      </c>
      <c r="O1915" s="213"/>
      <c r="P1915" s="43">
        <f>N1915+O1915</f>
        <v>1514</v>
      </c>
    </row>
    <row r="1916" spans="2:16" ht="53.25" customHeight="1" x14ac:dyDescent="0.25">
      <c r="B1916" s="190" t="s">
        <v>2164</v>
      </c>
      <c r="C1916" s="19">
        <v>813</v>
      </c>
      <c r="D1916" s="21">
        <v>11</v>
      </c>
      <c r="E1916" s="22" t="s">
        <v>99</v>
      </c>
      <c r="F1916" s="89" t="s">
        <v>1679</v>
      </c>
      <c r="G1916" s="26"/>
      <c r="H1916" s="43">
        <f t="shared" ref="H1916:P1916" si="997">H1917</f>
        <v>175372</v>
      </c>
      <c r="I1916" s="213">
        <f t="shared" si="997"/>
        <v>0</v>
      </c>
      <c r="J1916" s="43">
        <f t="shared" si="997"/>
        <v>175372</v>
      </c>
      <c r="K1916" s="43">
        <f t="shared" si="997"/>
        <v>182136</v>
      </c>
      <c r="L1916" s="213">
        <f t="shared" si="997"/>
        <v>-4897</v>
      </c>
      <c r="M1916" s="43">
        <f t="shared" si="997"/>
        <v>177239</v>
      </c>
      <c r="N1916" s="43">
        <f t="shared" si="997"/>
        <v>188625</v>
      </c>
      <c r="O1916" s="213">
        <f t="shared" si="997"/>
        <v>-5110</v>
      </c>
      <c r="P1916" s="43">
        <f t="shared" si="997"/>
        <v>183515</v>
      </c>
    </row>
    <row r="1917" spans="2:16" ht="73.5" customHeight="1" x14ac:dyDescent="0.25">
      <c r="B1917" s="190" t="s">
        <v>185</v>
      </c>
      <c r="C1917" s="19">
        <v>813</v>
      </c>
      <c r="D1917" s="21">
        <v>11</v>
      </c>
      <c r="E1917" s="22" t="s">
        <v>99</v>
      </c>
      <c r="F1917" s="89" t="s">
        <v>1680</v>
      </c>
      <c r="G1917" s="26">
        <v>600</v>
      </c>
      <c r="H1917" s="43">
        <v>175372</v>
      </c>
      <c r="I1917" s="213"/>
      <c r="J1917" s="43">
        <f t="shared" si="996"/>
        <v>175372</v>
      </c>
      <c r="K1917" s="43">
        <v>182136</v>
      </c>
      <c r="L1917" s="213">
        <v>-4897</v>
      </c>
      <c r="M1917" s="43">
        <f>K1917+L1917</f>
        <v>177239</v>
      </c>
      <c r="N1917" s="43">
        <v>188625</v>
      </c>
      <c r="O1917" s="213">
        <v>-5110</v>
      </c>
      <c r="P1917" s="43">
        <f>N1917+O1917</f>
        <v>183515</v>
      </c>
    </row>
    <row r="1918" spans="2:16" ht="54.75" customHeight="1" x14ac:dyDescent="0.25">
      <c r="B1918" s="190" t="s">
        <v>1713</v>
      </c>
      <c r="C1918" s="19">
        <v>813</v>
      </c>
      <c r="D1918" s="21">
        <v>11</v>
      </c>
      <c r="E1918" s="22" t="s">
        <v>27</v>
      </c>
      <c r="F1918" s="89" t="s">
        <v>1714</v>
      </c>
      <c r="G1918" s="25"/>
      <c r="H1918" s="43">
        <f t="shared" ref="H1918:P1918" si="998">H1920+H1919</f>
        <v>10262</v>
      </c>
      <c r="I1918" s="213">
        <f t="shared" si="998"/>
        <v>0</v>
      </c>
      <c r="J1918" s="43">
        <f t="shared" si="998"/>
        <v>10262</v>
      </c>
      <c r="K1918" s="43">
        <f t="shared" si="998"/>
        <v>300</v>
      </c>
      <c r="L1918" s="213">
        <f t="shared" si="998"/>
        <v>0</v>
      </c>
      <c r="M1918" s="43">
        <f t="shared" si="998"/>
        <v>300</v>
      </c>
      <c r="N1918" s="43">
        <f t="shared" si="998"/>
        <v>300</v>
      </c>
      <c r="O1918" s="213">
        <f t="shared" si="998"/>
        <v>0</v>
      </c>
      <c r="P1918" s="43">
        <f t="shared" si="998"/>
        <v>300</v>
      </c>
    </row>
    <row r="1919" spans="2:16" ht="58.5" customHeight="1" x14ac:dyDescent="0.25">
      <c r="B1919" s="190" t="s">
        <v>2166</v>
      </c>
      <c r="C1919" s="19">
        <v>813</v>
      </c>
      <c r="D1919" s="21">
        <v>11</v>
      </c>
      <c r="E1919" s="22" t="s">
        <v>27</v>
      </c>
      <c r="F1919" s="89" t="s">
        <v>1715</v>
      </c>
      <c r="G1919" s="25">
        <v>500</v>
      </c>
      <c r="H1919" s="43">
        <v>10262</v>
      </c>
      <c r="I1919" s="213"/>
      <c r="J1919" s="43">
        <f t="shared" si="996"/>
        <v>10262</v>
      </c>
      <c r="K1919" s="43">
        <v>0</v>
      </c>
      <c r="L1919" s="213"/>
      <c r="M1919" s="43"/>
      <c r="N1919" s="43"/>
      <c r="O1919" s="213"/>
      <c r="P1919" s="43"/>
    </row>
    <row r="1920" spans="2:16" ht="81" customHeight="1" x14ac:dyDescent="0.25">
      <c r="B1920" s="190" t="s">
        <v>2165</v>
      </c>
      <c r="C1920" s="19">
        <v>813</v>
      </c>
      <c r="D1920" s="21">
        <v>11</v>
      </c>
      <c r="E1920" s="22" t="s">
        <v>27</v>
      </c>
      <c r="F1920" s="89" t="s">
        <v>1715</v>
      </c>
      <c r="G1920" s="25">
        <v>600</v>
      </c>
      <c r="H1920" s="43">
        <v>0</v>
      </c>
      <c r="I1920" s="213"/>
      <c r="J1920" s="43"/>
      <c r="K1920" s="43">
        <v>300</v>
      </c>
      <c r="L1920" s="213"/>
      <c r="M1920" s="43">
        <f>K1920+L1920</f>
        <v>300</v>
      </c>
      <c r="N1920" s="43">
        <v>300</v>
      </c>
      <c r="O1920" s="213"/>
      <c r="P1920" s="43">
        <f>N1920+O1920</f>
        <v>300</v>
      </c>
    </row>
    <row r="1921" spans="2:16" ht="53.25" customHeight="1" x14ac:dyDescent="0.25">
      <c r="B1921" s="190" t="s">
        <v>1703</v>
      </c>
      <c r="C1921" s="19">
        <v>813</v>
      </c>
      <c r="D1921" s="21">
        <v>11</v>
      </c>
      <c r="E1921" s="22" t="s">
        <v>27</v>
      </c>
      <c r="F1921" s="89" t="s">
        <v>1704</v>
      </c>
      <c r="G1921" s="25"/>
      <c r="H1921" s="43">
        <f t="shared" ref="H1921:P1921" si="999">H1922</f>
        <v>15500</v>
      </c>
      <c r="I1921" s="213">
        <f t="shared" si="999"/>
        <v>0</v>
      </c>
      <c r="J1921" s="43">
        <f t="shared" si="999"/>
        <v>15500</v>
      </c>
      <c r="K1921" s="43">
        <f t="shared" si="999"/>
        <v>13365</v>
      </c>
      <c r="L1921" s="213">
        <f t="shared" si="999"/>
        <v>0</v>
      </c>
      <c r="M1921" s="43">
        <f t="shared" si="999"/>
        <v>13365</v>
      </c>
      <c r="N1921" s="43">
        <f t="shared" si="999"/>
        <v>13365</v>
      </c>
      <c r="O1921" s="213">
        <f t="shared" si="999"/>
        <v>0</v>
      </c>
      <c r="P1921" s="43">
        <f t="shared" si="999"/>
        <v>13365</v>
      </c>
    </row>
    <row r="1922" spans="2:16" ht="54.75" customHeight="1" x14ac:dyDescent="0.25">
      <c r="B1922" s="190" t="s">
        <v>317</v>
      </c>
      <c r="C1922" s="19">
        <v>813</v>
      </c>
      <c r="D1922" s="21">
        <v>11</v>
      </c>
      <c r="E1922" s="22" t="s">
        <v>27</v>
      </c>
      <c r="F1922" s="89" t="s">
        <v>1705</v>
      </c>
      <c r="G1922" s="25">
        <v>600</v>
      </c>
      <c r="H1922" s="43">
        <v>15500</v>
      </c>
      <c r="I1922" s="213"/>
      <c r="J1922" s="43">
        <f t="shared" si="996"/>
        <v>15500</v>
      </c>
      <c r="K1922" s="43">
        <v>13365</v>
      </c>
      <c r="L1922" s="213"/>
      <c r="M1922" s="43">
        <f>K1922+L1922</f>
        <v>13365</v>
      </c>
      <c r="N1922" s="43">
        <v>13365</v>
      </c>
      <c r="O1922" s="213"/>
      <c r="P1922" s="43">
        <f>N1922+O1922</f>
        <v>13365</v>
      </c>
    </row>
    <row r="1923" spans="2:16" ht="33.75" hidden="1" customHeight="1" x14ac:dyDescent="0.25">
      <c r="B1923" s="190" t="s">
        <v>28</v>
      </c>
      <c r="C1923" s="19">
        <v>813</v>
      </c>
      <c r="D1923" s="21">
        <v>11</v>
      </c>
      <c r="E1923" s="22" t="s">
        <v>27</v>
      </c>
      <c r="F1923" s="88">
        <v>99</v>
      </c>
      <c r="G1923" s="25"/>
      <c r="H1923" s="43"/>
      <c r="I1923" s="213"/>
      <c r="J1923" s="43"/>
      <c r="K1923" s="43"/>
      <c r="L1923" s="213"/>
      <c r="M1923" s="43"/>
      <c r="N1923" s="43"/>
      <c r="O1923" s="213"/>
      <c r="P1923" s="43"/>
    </row>
    <row r="1924" spans="2:16" ht="24" hidden="1" customHeight="1" x14ac:dyDescent="0.25">
      <c r="B1924" s="190" t="s">
        <v>236</v>
      </c>
      <c r="C1924" s="19">
        <v>813</v>
      </c>
      <c r="D1924" s="21">
        <v>11</v>
      </c>
      <c r="E1924" s="22" t="s">
        <v>27</v>
      </c>
      <c r="F1924" s="89" t="s">
        <v>30</v>
      </c>
      <c r="G1924" s="25"/>
      <c r="H1924" s="43"/>
      <c r="I1924" s="213"/>
      <c r="J1924" s="43"/>
      <c r="K1924" s="43"/>
      <c r="L1924" s="213"/>
      <c r="M1924" s="43"/>
      <c r="N1924" s="43"/>
      <c r="O1924" s="213"/>
      <c r="P1924" s="43"/>
    </row>
    <row r="1925" spans="2:16" ht="54.75" hidden="1" customHeight="1" x14ac:dyDescent="0.25">
      <c r="B1925" s="190" t="s">
        <v>1716</v>
      </c>
      <c r="C1925" s="19">
        <v>813</v>
      </c>
      <c r="D1925" s="21">
        <v>11</v>
      </c>
      <c r="E1925" s="22" t="s">
        <v>27</v>
      </c>
      <c r="F1925" s="89" t="s">
        <v>1717</v>
      </c>
      <c r="G1925" s="25">
        <v>800</v>
      </c>
      <c r="H1925" s="43"/>
      <c r="I1925" s="213"/>
      <c r="J1925" s="43"/>
      <c r="K1925" s="43"/>
      <c r="L1925" s="213"/>
      <c r="M1925" s="43"/>
      <c r="N1925" s="43"/>
      <c r="O1925" s="213"/>
      <c r="P1925" s="43"/>
    </row>
    <row r="1926" spans="2:16" ht="29.25" customHeight="1" x14ac:dyDescent="0.25">
      <c r="B1926" s="160" t="s">
        <v>1718</v>
      </c>
      <c r="C1926" s="49">
        <v>813</v>
      </c>
      <c r="D1926" s="47" t="s">
        <v>653</v>
      </c>
      <c r="E1926" s="47" t="s">
        <v>15</v>
      </c>
      <c r="F1926" s="49"/>
      <c r="G1926" s="46"/>
      <c r="H1926" s="44">
        <f t="shared" ref="H1926:P1926" si="1000">H1927+H1933</f>
        <v>11929</v>
      </c>
      <c r="I1926" s="216">
        <f t="shared" si="1000"/>
        <v>43</v>
      </c>
      <c r="J1926" s="44">
        <f t="shared" si="1000"/>
        <v>11972</v>
      </c>
      <c r="K1926" s="44">
        <f t="shared" si="1000"/>
        <v>12266</v>
      </c>
      <c r="L1926" s="216">
        <f t="shared" si="1000"/>
        <v>-277</v>
      </c>
      <c r="M1926" s="44">
        <f t="shared" si="1000"/>
        <v>11989</v>
      </c>
      <c r="N1926" s="44">
        <f t="shared" si="1000"/>
        <v>12337</v>
      </c>
      <c r="O1926" s="216">
        <f t="shared" si="1000"/>
        <v>-279</v>
      </c>
      <c r="P1926" s="44">
        <f t="shared" si="1000"/>
        <v>12058</v>
      </c>
    </row>
    <row r="1927" spans="2:16" ht="45" x14ac:dyDescent="0.25">
      <c r="B1927" s="157" t="s">
        <v>1674</v>
      </c>
      <c r="C1927" s="49">
        <v>813</v>
      </c>
      <c r="D1927" s="52" t="s">
        <v>653</v>
      </c>
      <c r="E1927" s="52" t="s">
        <v>15</v>
      </c>
      <c r="F1927" s="99" t="s">
        <v>212</v>
      </c>
      <c r="G1927" s="46"/>
      <c r="H1927" s="43">
        <f t="shared" ref="H1927:J1928" si="1001">H1928</f>
        <v>11929</v>
      </c>
      <c r="I1927" s="213">
        <f t="shared" si="1001"/>
        <v>43</v>
      </c>
      <c r="J1927" s="43">
        <f t="shared" si="1001"/>
        <v>11972</v>
      </c>
      <c r="K1927" s="43">
        <f t="shared" ref="K1927:N1928" si="1002">K1928</f>
        <v>12266</v>
      </c>
      <c r="L1927" s="213">
        <f>L1928</f>
        <v>-277</v>
      </c>
      <c r="M1927" s="43">
        <f>M1928</f>
        <v>11989</v>
      </c>
      <c r="N1927" s="43">
        <f t="shared" si="1002"/>
        <v>12337</v>
      </c>
      <c r="O1927" s="213">
        <f>O1928</f>
        <v>-279</v>
      </c>
      <c r="P1927" s="43">
        <f>P1928</f>
        <v>12058</v>
      </c>
    </row>
    <row r="1928" spans="2:16" ht="27" customHeight="1" x14ac:dyDescent="0.25">
      <c r="B1928" s="157" t="s">
        <v>214</v>
      </c>
      <c r="C1928" s="49">
        <v>813</v>
      </c>
      <c r="D1928" s="52" t="s">
        <v>653</v>
      </c>
      <c r="E1928" s="52" t="s">
        <v>15</v>
      </c>
      <c r="F1928" s="99" t="s">
        <v>917</v>
      </c>
      <c r="G1928" s="46"/>
      <c r="H1928" s="43">
        <f t="shared" si="1001"/>
        <v>11929</v>
      </c>
      <c r="I1928" s="213">
        <f t="shared" si="1001"/>
        <v>43</v>
      </c>
      <c r="J1928" s="43">
        <f t="shared" si="1001"/>
        <v>11972</v>
      </c>
      <c r="K1928" s="43">
        <f t="shared" si="1002"/>
        <v>12266</v>
      </c>
      <c r="L1928" s="213">
        <f>L1929</f>
        <v>-277</v>
      </c>
      <c r="M1928" s="43">
        <f>M1929</f>
        <v>11989</v>
      </c>
      <c r="N1928" s="43">
        <f t="shared" si="1002"/>
        <v>12337</v>
      </c>
      <c r="O1928" s="213">
        <f>O1929</f>
        <v>-279</v>
      </c>
      <c r="P1928" s="43">
        <f>P1929</f>
        <v>12058</v>
      </c>
    </row>
    <row r="1929" spans="2:16" ht="41.25" customHeight="1" x14ac:dyDescent="0.25">
      <c r="B1929" s="157" t="s">
        <v>279</v>
      </c>
      <c r="C1929" s="49">
        <v>813</v>
      </c>
      <c r="D1929" s="52" t="s">
        <v>653</v>
      </c>
      <c r="E1929" s="52" t="s">
        <v>15</v>
      </c>
      <c r="F1929" s="99" t="s">
        <v>918</v>
      </c>
      <c r="G1929" s="51"/>
      <c r="H1929" s="43">
        <f t="shared" ref="H1929:P1929" si="1003">H1930+H1931+H1932</f>
        <v>11929</v>
      </c>
      <c r="I1929" s="213">
        <f t="shared" si="1003"/>
        <v>43</v>
      </c>
      <c r="J1929" s="43">
        <f t="shared" si="1003"/>
        <v>11972</v>
      </c>
      <c r="K1929" s="43">
        <f t="shared" si="1003"/>
        <v>12266</v>
      </c>
      <c r="L1929" s="213">
        <f t="shared" si="1003"/>
        <v>-277</v>
      </c>
      <c r="M1929" s="43">
        <f t="shared" si="1003"/>
        <v>11989</v>
      </c>
      <c r="N1929" s="43">
        <f t="shared" si="1003"/>
        <v>12337</v>
      </c>
      <c r="O1929" s="213">
        <f t="shared" si="1003"/>
        <v>-279</v>
      </c>
      <c r="P1929" s="43">
        <f t="shared" si="1003"/>
        <v>12058</v>
      </c>
    </row>
    <row r="1930" spans="2:16" ht="93.75" customHeight="1" x14ac:dyDescent="0.25">
      <c r="B1930" s="159" t="s">
        <v>37</v>
      </c>
      <c r="C1930" s="49">
        <v>813</v>
      </c>
      <c r="D1930" s="52" t="s">
        <v>653</v>
      </c>
      <c r="E1930" s="52" t="s">
        <v>15</v>
      </c>
      <c r="F1930" s="99" t="s">
        <v>1719</v>
      </c>
      <c r="G1930" s="52" t="s">
        <v>18</v>
      </c>
      <c r="H1930" s="43">
        <v>10557</v>
      </c>
      <c r="I1930" s="213">
        <v>43</v>
      </c>
      <c r="J1930" s="43">
        <f>H1930+I1930</f>
        <v>10600</v>
      </c>
      <c r="K1930" s="43">
        <v>10894</v>
      </c>
      <c r="L1930" s="213">
        <v>-277</v>
      </c>
      <c r="M1930" s="43">
        <f>K1930+L1930</f>
        <v>10617</v>
      </c>
      <c r="N1930" s="43">
        <v>10965</v>
      </c>
      <c r="O1930" s="213">
        <v>-279</v>
      </c>
      <c r="P1930" s="43">
        <f>N1930+O1930</f>
        <v>10686</v>
      </c>
    </row>
    <row r="1931" spans="2:16" ht="53.25" customHeight="1" x14ac:dyDescent="0.25">
      <c r="B1931" s="162" t="s">
        <v>39</v>
      </c>
      <c r="C1931" s="49">
        <v>813</v>
      </c>
      <c r="D1931" s="52" t="s">
        <v>653</v>
      </c>
      <c r="E1931" s="52" t="s">
        <v>15</v>
      </c>
      <c r="F1931" s="99" t="s">
        <v>1719</v>
      </c>
      <c r="G1931" s="52" t="s">
        <v>20</v>
      </c>
      <c r="H1931" s="43">
        <v>1342</v>
      </c>
      <c r="I1931" s="213"/>
      <c r="J1931" s="43">
        <f>H1931+I1931</f>
        <v>1342</v>
      </c>
      <c r="K1931" s="43">
        <v>1342</v>
      </c>
      <c r="L1931" s="213"/>
      <c r="M1931" s="43">
        <f>K1931+L1931</f>
        <v>1342</v>
      </c>
      <c r="N1931" s="43">
        <v>1342</v>
      </c>
      <c r="O1931" s="213"/>
      <c r="P1931" s="43">
        <f>N1931+O1931</f>
        <v>1342</v>
      </c>
    </row>
    <row r="1932" spans="2:16" ht="42.75" customHeight="1" thickBot="1" x14ac:dyDescent="0.3">
      <c r="B1932" s="157" t="s">
        <v>40</v>
      </c>
      <c r="C1932" s="49">
        <v>813</v>
      </c>
      <c r="D1932" s="52" t="s">
        <v>653</v>
      </c>
      <c r="E1932" s="52" t="s">
        <v>15</v>
      </c>
      <c r="F1932" s="99" t="s">
        <v>1719</v>
      </c>
      <c r="G1932" s="52" t="s">
        <v>22</v>
      </c>
      <c r="H1932" s="43">
        <v>30</v>
      </c>
      <c r="I1932" s="213"/>
      <c r="J1932" s="43">
        <f>H1932+I1932</f>
        <v>30</v>
      </c>
      <c r="K1932" s="43">
        <v>30</v>
      </c>
      <c r="L1932" s="213"/>
      <c r="M1932" s="43">
        <f>K1932+L1932</f>
        <v>30</v>
      </c>
      <c r="N1932" s="43">
        <v>30</v>
      </c>
      <c r="O1932" s="213"/>
      <c r="P1932" s="43">
        <f>N1932+O1932</f>
        <v>30</v>
      </c>
    </row>
    <row r="1933" spans="2:16" ht="32.25" hidden="1" customHeight="1" x14ac:dyDescent="0.25">
      <c r="B1933" s="265" t="s">
        <v>28</v>
      </c>
      <c r="C1933" s="49">
        <v>813</v>
      </c>
      <c r="D1933" s="52" t="s">
        <v>653</v>
      </c>
      <c r="E1933" s="52" t="s">
        <v>15</v>
      </c>
      <c r="F1933" s="114" t="s">
        <v>285</v>
      </c>
      <c r="G1933" s="21"/>
      <c r="H1933" s="43">
        <f t="shared" ref="H1933:J1934" si="1004">H1934</f>
        <v>0</v>
      </c>
      <c r="I1933" s="213">
        <f t="shared" si="1004"/>
        <v>0</v>
      </c>
      <c r="J1933" s="43">
        <f t="shared" si="1004"/>
        <v>0</v>
      </c>
      <c r="K1933" s="43">
        <f t="shared" ref="K1933:N1934" si="1005">K1934</f>
        <v>0</v>
      </c>
      <c r="L1933" s="213">
        <f>L1934</f>
        <v>0</v>
      </c>
      <c r="M1933" s="43">
        <f>M1934</f>
        <v>0</v>
      </c>
      <c r="N1933" s="43">
        <f t="shared" si="1005"/>
        <v>0</v>
      </c>
      <c r="O1933" s="213">
        <f>O1934</f>
        <v>0</v>
      </c>
      <c r="P1933" s="43">
        <f>P1934</f>
        <v>0</v>
      </c>
    </row>
    <row r="1934" spans="2:16" ht="15.75" hidden="1" customHeight="1" x14ac:dyDescent="0.25">
      <c r="B1934" s="265" t="s">
        <v>29</v>
      </c>
      <c r="C1934" s="49">
        <v>813</v>
      </c>
      <c r="D1934" s="52" t="s">
        <v>653</v>
      </c>
      <c r="E1934" s="52" t="s">
        <v>15</v>
      </c>
      <c r="F1934" s="114" t="s">
        <v>30</v>
      </c>
      <c r="G1934" s="21"/>
      <c r="H1934" s="43">
        <f t="shared" si="1004"/>
        <v>0</v>
      </c>
      <c r="I1934" s="213">
        <f t="shared" si="1004"/>
        <v>0</v>
      </c>
      <c r="J1934" s="43">
        <f t="shared" si="1004"/>
        <v>0</v>
      </c>
      <c r="K1934" s="43">
        <f t="shared" si="1005"/>
        <v>0</v>
      </c>
      <c r="L1934" s="213">
        <f>L1935</f>
        <v>0</v>
      </c>
      <c r="M1934" s="43">
        <f>M1935</f>
        <v>0</v>
      </c>
      <c r="N1934" s="43">
        <f t="shared" si="1005"/>
        <v>0</v>
      </c>
      <c r="O1934" s="213">
        <f>O1935</f>
        <v>0</v>
      </c>
      <c r="P1934" s="43">
        <f>P1935</f>
        <v>0</v>
      </c>
    </row>
    <row r="1935" spans="2:16" ht="92.25" hidden="1" customHeight="1" x14ac:dyDescent="0.25">
      <c r="B1935" s="167" t="s">
        <v>225</v>
      </c>
      <c r="C1935" s="49">
        <v>813</v>
      </c>
      <c r="D1935" s="52" t="s">
        <v>653</v>
      </c>
      <c r="E1935" s="52" t="s">
        <v>15</v>
      </c>
      <c r="F1935" s="114" t="s">
        <v>36</v>
      </c>
      <c r="G1935" s="21">
        <v>100</v>
      </c>
      <c r="H1935" s="43"/>
      <c r="I1935" s="213"/>
      <c r="J1935" s="43"/>
      <c r="K1935" s="43"/>
      <c r="L1935" s="213"/>
      <c r="M1935" s="43"/>
      <c r="N1935" s="43"/>
      <c r="O1935" s="213"/>
      <c r="P1935" s="43"/>
    </row>
    <row r="1936" spans="2:16" ht="30" thickBot="1" x14ac:dyDescent="0.3">
      <c r="B1936" s="161" t="s">
        <v>1720</v>
      </c>
      <c r="C1936" s="133" t="s">
        <v>1721</v>
      </c>
      <c r="D1936" s="27"/>
      <c r="E1936" s="27"/>
      <c r="F1936" s="27"/>
      <c r="G1936" s="27"/>
      <c r="H1936" s="7">
        <f t="shared" ref="H1936:P1936" si="1006">H1937+H1985+H1991</f>
        <v>541726</v>
      </c>
      <c r="I1936" s="210">
        <f t="shared" si="1006"/>
        <v>0</v>
      </c>
      <c r="J1936" s="7">
        <f t="shared" si="1006"/>
        <v>541726</v>
      </c>
      <c r="K1936" s="7">
        <f t="shared" si="1006"/>
        <v>573652</v>
      </c>
      <c r="L1936" s="210">
        <f t="shared" si="1006"/>
        <v>-5818</v>
      </c>
      <c r="M1936" s="7">
        <f t="shared" si="1006"/>
        <v>567834</v>
      </c>
      <c r="N1936" s="7">
        <f t="shared" si="1006"/>
        <v>585042</v>
      </c>
      <c r="O1936" s="210">
        <f t="shared" si="1006"/>
        <v>-5995</v>
      </c>
      <c r="P1936" s="7">
        <f t="shared" si="1006"/>
        <v>579047</v>
      </c>
    </row>
    <row r="1937" spans="2:16" ht="15.75" x14ac:dyDescent="0.25">
      <c r="B1937" s="166" t="s">
        <v>154</v>
      </c>
      <c r="C1937" s="19">
        <v>814</v>
      </c>
      <c r="D1937" s="17" t="s">
        <v>63</v>
      </c>
      <c r="E1937" s="16"/>
      <c r="F1937" s="19"/>
      <c r="G1937" s="19"/>
      <c r="H1937" s="8">
        <f t="shared" ref="H1937:P1937" si="1007">H1938</f>
        <v>260680</v>
      </c>
      <c r="I1937" s="211">
        <f t="shared" si="1007"/>
        <v>0</v>
      </c>
      <c r="J1937" s="8">
        <f t="shared" si="1007"/>
        <v>260680</v>
      </c>
      <c r="K1937" s="8">
        <f t="shared" si="1007"/>
        <v>272627</v>
      </c>
      <c r="L1937" s="211">
        <f t="shared" si="1007"/>
        <v>-5818</v>
      </c>
      <c r="M1937" s="8">
        <f t="shared" si="1007"/>
        <v>266809</v>
      </c>
      <c r="N1937" s="8">
        <f t="shared" si="1007"/>
        <v>278544</v>
      </c>
      <c r="O1937" s="211">
        <f t="shared" si="1007"/>
        <v>-5995</v>
      </c>
      <c r="P1937" s="8">
        <f t="shared" si="1007"/>
        <v>272549</v>
      </c>
    </row>
    <row r="1938" spans="2:16" ht="15.75" x14ac:dyDescent="0.25">
      <c r="B1938" s="158" t="s">
        <v>235</v>
      </c>
      <c r="C1938" s="19">
        <v>814</v>
      </c>
      <c r="D1938" s="17" t="s">
        <v>63</v>
      </c>
      <c r="E1938" s="17" t="s">
        <v>14</v>
      </c>
      <c r="F1938" s="19"/>
      <c r="G1938" s="19"/>
      <c r="H1938" s="8">
        <f t="shared" ref="H1938:P1938" si="1008">H1939+H1948+H1943+H1977</f>
        <v>260680</v>
      </c>
      <c r="I1938" s="211">
        <f t="shared" si="1008"/>
        <v>0</v>
      </c>
      <c r="J1938" s="8">
        <f t="shared" si="1008"/>
        <v>260680</v>
      </c>
      <c r="K1938" s="8">
        <f t="shared" si="1008"/>
        <v>272627</v>
      </c>
      <c r="L1938" s="211">
        <f t="shared" si="1008"/>
        <v>-5818</v>
      </c>
      <c r="M1938" s="8">
        <f t="shared" si="1008"/>
        <v>266809</v>
      </c>
      <c r="N1938" s="8">
        <f t="shared" si="1008"/>
        <v>278544</v>
      </c>
      <c r="O1938" s="211">
        <f t="shared" si="1008"/>
        <v>-5995</v>
      </c>
      <c r="P1938" s="8">
        <f t="shared" si="1008"/>
        <v>272549</v>
      </c>
    </row>
    <row r="1939" spans="2:16" ht="54.75" customHeight="1" x14ac:dyDescent="0.25">
      <c r="B1939" s="156" t="s">
        <v>64</v>
      </c>
      <c r="C1939" s="19">
        <v>814</v>
      </c>
      <c r="D1939" s="24" t="s">
        <v>63</v>
      </c>
      <c r="E1939" s="24" t="s">
        <v>14</v>
      </c>
      <c r="F1939" s="87" t="s">
        <v>102</v>
      </c>
      <c r="G1939" s="21"/>
      <c r="H1939" s="9">
        <f>H1940</f>
        <v>500</v>
      </c>
      <c r="I1939" s="217">
        <f t="shared" ref="I1939:J1941" si="1009">I1940</f>
        <v>0</v>
      </c>
      <c r="J1939" s="9">
        <f t="shared" si="1009"/>
        <v>500</v>
      </c>
      <c r="K1939" s="9">
        <f t="shared" ref="K1939:N1941" si="1010">K1940</f>
        <v>500</v>
      </c>
      <c r="L1939" s="217">
        <f t="shared" ref="L1939:M1941" si="1011">L1940</f>
        <v>0</v>
      </c>
      <c r="M1939" s="9">
        <f t="shared" si="1011"/>
        <v>500</v>
      </c>
      <c r="N1939" s="9">
        <f t="shared" si="1010"/>
        <v>500</v>
      </c>
      <c r="O1939" s="217">
        <f t="shared" ref="O1939:P1941" si="1012">O1940</f>
        <v>0</v>
      </c>
      <c r="P1939" s="9">
        <f t="shared" si="1012"/>
        <v>500</v>
      </c>
    </row>
    <row r="1940" spans="2:16" ht="30" customHeight="1" x14ac:dyDescent="0.25">
      <c r="B1940" s="156" t="s">
        <v>65</v>
      </c>
      <c r="C1940" s="19">
        <v>814</v>
      </c>
      <c r="D1940" s="24" t="s">
        <v>63</v>
      </c>
      <c r="E1940" s="24" t="s">
        <v>14</v>
      </c>
      <c r="F1940" s="87" t="s">
        <v>1297</v>
      </c>
      <c r="G1940" s="21"/>
      <c r="H1940" s="9">
        <f>H1941</f>
        <v>500</v>
      </c>
      <c r="I1940" s="217">
        <f t="shared" si="1009"/>
        <v>0</v>
      </c>
      <c r="J1940" s="9">
        <f t="shared" si="1009"/>
        <v>500</v>
      </c>
      <c r="K1940" s="9">
        <f t="shared" si="1010"/>
        <v>500</v>
      </c>
      <c r="L1940" s="217">
        <f t="shared" si="1011"/>
        <v>0</v>
      </c>
      <c r="M1940" s="9">
        <f t="shared" si="1011"/>
        <v>500</v>
      </c>
      <c r="N1940" s="9">
        <f t="shared" si="1010"/>
        <v>500</v>
      </c>
      <c r="O1940" s="217">
        <f t="shared" si="1012"/>
        <v>0</v>
      </c>
      <c r="P1940" s="9">
        <f t="shared" si="1012"/>
        <v>500</v>
      </c>
    </row>
    <row r="1941" spans="2:16" ht="42" customHeight="1" x14ac:dyDescent="0.25">
      <c r="B1941" s="156" t="s">
        <v>1630</v>
      </c>
      <c r="C1941" s="19">
        <v>814</v>
      </c>
      <c r="D1941" s="24" t="s">
        <v>63</v>
      </c>
      <c r="E1941" s="24" t="s">
        <v>14</v>
      </c>
      <c r="F1941" s="87" t="s">
        <v>1299</v>
      </c>
      <c r="G1941" s="21"/>
      <c r="H1941" s="9">
        <f>H1942</f>
        <v>500</v>
      </c>
      <c r="I1941" s="217">
        <f t="shared" si="1009"/>
        <v>0</v>
      </c>
      <c r="J1941" s="9">
        <f t="shared" si="1009"/>
        <v>500</v>
      </c>
      <c r="K1941" s="9">
        <f t="shared" si="1010"/>
        <v>500</v>
      </c>
      <c r="L1941" s="217">
        <f t="shared" si="1011"/>
        <v>0</v>
      </c>
      <c r="M1941" s="9">
        <f t="shared" si="1011"/>
        <v>500</v>
      </c>
      <c r="N1941" s="9">
        <f t="shared" si="1010"/>
        <v>500</v>
      </c>
      <c r="O1941" s="217">
        <f t="shared" si="1012"/>
        <v>0</v>
      </c>
      <c r="P1941" s="9">
        <f t="shared" si="1012"/>
        <v>500</v>
      </c>
    </row>
    <row r="1942" spans="2:16" ht="42.75" customHeight="1" x14ac:dyDescent="0.25">
      <c r="B1942" s="156" t="s">
        <v>661</v>
      </c>
      <c r="C1942" s="19">
        <v>814</v>
      </c>
      <c r="D1942" s="24" t="s">
        <v>63</v>
      </c>
      <c r="E1942" s="24" t="s">
        <v>14</v>
      </c>
      <c r="F1942" s="89" t="s">
        <v>1300</v>
      </c>
      <c r="G1942" s="21">
        <v>200</v>
      </c>
      <c r="H1942" s="43">
        <v>500</v>
      </c>
      <c r="I1942" s="213"/>
      <c r="J1942" s="43">
        <f>H1942+I1942</f>
        <v>500</v>
      </c>
      <c r="K1942" s="43">
        <v>500</v>
      </c>
      <c r="L1942" s="213"/>
      <c r="M1942" s="43">
        <f>K1942+L1942</f>
        <v>500</v>
      </c>
      <c r="N1942" s="43">
        <v>500</v>
      </c>
      <c r="O1942" s="213"/>
      <c r="P1942" s="43">
        <f>N1942+O1942</f>
        <v>500</v>
      </c>
    </row>
    <row r="1943" spans="2:16" ht="42" customHeight="1" x14ac:dyDescent="0.25">
      <c r="B1943" s="156" t="s">
        <v>1722</v>
      </c>
      <c r="C1943" s="19">
        <v>814</v>
      </c>
      <c r="D1943" s="24" t="s">
        <v>63</v>
      </c>
      <c r="E1943" s="24" t="s">
        <v>14</v>
      </c>
      <c r="F1943" s="87" t="s">
        <v>63</v>
      </c>
      <c r="G1943" s="21"/>
      <c r="H1943" s="9">
        <f t="shared" ref="H1943:J1944" si="1013">H1944</f>
        <v>190</v>
      </c>
      <c r="I1943" s="217">
        <f t="shared" si="1013"/>
        <v>0</v>
      </c>
      <c r="J1943" s="9">
        <f t="shared" si="1013"/>
        <v>190</v>
      </c>
      <c r="K1943" s="9">
        <f t="shared" ref="K1943:N1944" si="1014">K1944</f>
        <v>66</v>
      </c>
      <c r="L1943" s="217">
        <f>L1944</f>
        <v>0</v>
      </c>
      <c r="M1943" s="9">
        <f>M1944</f>
        <v>66</v>
      </c>
      <c r="N1943" s="9">
        <f t="shared" si="1014"/>
        <v>66</v>
      </c>
      <c r="O1943" s="217">
        <f>O1944</f>
        <v>0</v>
      </c>
      <c r="P1943" s="9">
        <f>P1944</f>
        <v>66</v>
      </c>
    </row>
    <row r="1944" spans="2:16" ht="15.75" x14ac:dyDescent="0.25">
      <c r="B1944" s="156" t="s">
        <v>1723</v>
      </c>
      <c r="C1944" s="19">
        <v>814</v>
      </c>
      <c r="D1944" s="24" t="s">
        <v>63</v>
      </c>
      <c r="E1944" s="24" t="s">
        <v>14</v>
      </c>
      <c r="F1944" s="89" t="s">
        <v>946</v>
      </c>
      <c r="G1944" s="21"/>
      <c r="H1944" s="9">
        <f t="shared" si="1013"/>
        <v>190</v>
      </c>
      <c r="I1944" s="217">
        <f t="shared" si="1013"/>
        <v>0</v>
      </c>
      <c r="J1944" s="9">
        <f t="shared" si="1013"/>
        <v>190</v>
      </c>
      <c r="K1944" s="9">
        <f t="shared" si="1014"/>
        <v>66</v>
      </c>
      <c r="L1944" s="217">
        <f>L1945</f>
        <v>0</v>
      </c>
      <c r="M1944" s="9">
        <f>M1945</f>
        <v>66</v>
      </c>
      <c r="N1944" s="9">
        <f t="shared" si="1014"/>
        <v>66</v>
      </c>
      <c r="O1944" s="217">
        <f>O1945</f>
        <v>0</v>
      </c>
      <c r="P1944" s="9">
        <f>P1945</f>
        <v>66</v>
      </c>
    </row>
    <row r="1945" spans="2:16" ht="109.5" customHeight="1" x14ac:dyDescent="0.25">
      <c r="B1945" s="190" t="s">
        <v>1068</v>
      </c>
      <c r="C1945" s="19">
        <v>814</v>
      </c>
      <c r="D1945" s="24" t="s">
        <v>63</v>
      </c>
      <c r="E1945" s="24" t="s">
        <v>14</v>
      </c>
      <c r="F1945" s="89" t="s">
        <v>1724</v>
      </c>
      <c r="G1945" s="21"/>
      <c r="H1945" s="9">
        <f t="shared" ref="H1945:P1945" si="1015">H1947+H1946</f>
        <v>190</v>
      </c>
      <c r="I1945" s="217">
        <f t="shared" si="1015"/>
        <v>0</v>
      </c>
      <c r="J1945" s="9">
        <f t="shared" si="1015"/>
        <v>190</v>
      </c>
      <c r="K1945" s="9">
        <f t="shared" si="1015"/>
        <v>66</v>
      </c>
      <c r="L1945" s="217">
        <f t="shared" si="1015"/>
        <v>0</v>
      </c>
      <c r="M1945" s="9">
        <f t="shared" si="1015"/>
        <v>66</v>
      </c>
      <c r="N1945" s="9">
        <f t="shared" si="1015"/>
        <v>66</v>
      </c>
      <c r="O1945" s="217">
        <f t="shared" si="1015"/>
        <v>0</v>
      </c>
      <c r="P1945" s="9">
        <f t="shared" si="1015"/>
        <v>66</v>
      </c>
    </row>
    <row r="1946" spans="2:16" ht="51.75" hidden="1" customHeight="1" x14ac:dyDescent="0.25">
      <c r="B1946" s="256" t="s">
        <v>1725</v>
      </c>
      <c r="C1946" s="19">
        <v>814</v>
      </c>
      <c r="D1946" s="24" t="s">
        <v>63</v>
      </c>
      <c r="E1946" s="24" t="s">
        <v>14</v>
      </c>
      <c r="F1946" s="89" t="s">
        <v>1071</v>
      </c>
      <c r="G1946" s="21">
        <v>200</v>
      </c>
      <c r="H1946" s="43"/>
      <c r="I1946" s="213"/>
      <c r="J1946" s="43"/>
      <c r="K1946" s="43"/>
      <c r="L1946" s="213"/>
      <c r="M1946" s="43"/>
      <c r="N1946" s="43"/>
      <c r="O1946" s="213"/>
      <c r="P1946" s="43"/>
    </row>
    <row r="1947" spans="2:16" ht="76.5" customHeight="1" x14ac:dyDescent="0.25">
      <c r="B1947" s="156" t="s">
        <v>2196</v>
      </c>
      <c r="C1947" s="19">
        <v>814</v>
      </c>
      <c r="D1947" s="24" t="s">
        <v>63</v>
      </c>
      <c r="E1947" s="24" t="s">
        <v>14</v>
      </c>
      <c r="F1947" s="89" t="s">
        <v>1072</v>
      </c>
      <c r="G1947" s="21">
        <v>200</v>
      </c>
      <c r="H1947" s="43">
        <v>190</v>
      </c>
      <c r="I1947" s="213"/>
      <c r="J1947" s="43">
        <f>H1947+I1947</f>
        <v>190</v>
      </c>
      <c r="K1947" s="43">
        <v>66</v>
      </c>
      <c r="L1947" s="213"/>
      <c r="M1947" s="43">
        <f>K1947+L1947</f>
        <v>66</v>
      </c>
      <c r="N1947" s="43">
        <v>66</v>
      </c>
      <c r="O1947" s="213"/>
      <c r="P1947" s="43">
        <f>N1947+O1947</f>
        <v>66</v>
      </c>
    </row>
    <row r="1948" spans="2:16" ht="42.75" customHeight="1" x14ac:dyDescent="0.25">
      <c r="B1948" s="156" t="s">
        <v>689</v>
      </c>
      <c r="C1948" s="19">
        <v>814</v>
      </c>
      <c r="D1948" s="24" t="s">
        <v>63</v>
      </c>
      <c r="E1948" s="24" t="s">
        <v>14</v>
      </c>
      <c r="F1948" s="88">
        <v>13</v>
      </c>
      <c r="G1948" s="21"/>
      <c r="H1948" s="9">
        <f>H1949+H1966+H1972</f>
        <v>259990</v>
      </c>
      <c r="I1948" s="217">
        <f>I1949+I1966+I1972+I1982</f>
        <v>0</v>
      </c>
      <c r="J1948" s="9">
        <f>J1949+J1966+J1972</f>
        <v>259990</v>
      </c>
      <c r="K1948" s="9">
        <f>K1949+K1966+K1972</f>
        <v>272061</v>
      </c>
      <c r="L1948" s="217">
        <f>L1949+L1966+L1972+L1982</f>
        <v>-5818</v>
      </c>
      <c r="M1948" s="9">
        <f>M1949+M1966+M1972+M1982</f>
        <v>266243</v>
      </c>
      <c r="N1948" s="9">
        <f>N1949+N1966+N1972</f>
        <v>277978</v>
      </c>
      <c r="O1948" s="217">
        <f>O1949+O1966+O1972+O1982</f>
        <v>-5995</v>
      </c>
      <c r="P1948" s="9">
        <f>P1949+P1966+P1972+P1982</f>
        <v>271983</v>
      </c>
    </row>
    <row r="1949" spans="2:16" ht="27.75" customHeight="1" x14ac:dyDescent="0.25">
      <c r="B1949" s="156" t="s">
        <v>1726</v>
      </c>
      <c r="C1949" s="19">
        <v>814</v>
      </c>
      <c r="D1949" s="24" t="s">
        <v>63</v>
      </c>
      <c r="E1949" s="24" t="s">
        <v>14</v>
      </c>
      <c r="F1949" s="89" t="s">
        <v>1727</v>
      </c>
      <c r="G1949" s="21"/>
      <c r="H1949" s="9">
        <f t="shared" ref="H1949:P1949" si="1016">H1950+H1954+H1958+H1961</f>
        <v>204948</v>
      </c>
      <c r="I1949" s="217">
        <f t="shared" si="1016"/>
        <v>-143</v>
      </c>
      <c r="J1949" s="9">
        <f>J1950+J1954+J1958+J1961+J1982</f>
        <v>204948</v>
      </c>
      <c r="K1949" s="9">
        <f t="shared" si="1016"/>
        <v>215442</v>
      </c>
      <c r="L1949" s="217">
        <f t="shared" si="1016"/>
        <v>-4429</v>
      </c>
      <c r="M1949" s="9">
        <f t="shared" si="1016"/>
        <v>211013</v>
      </c>
      <c r="N1949" s="9">
        <f t="shared" si="1016"/>
        <v>221188</v>
      </c>
      <c r="O1949" s="217">
        <f t="shared" si="1016"/>
        <v>-4607</v>
      </c>
      <c r="P1949" s="9">
        <f t="shared" si="1016"/>
        <v>216581</v>
      </c>
    </row>
    <row r="1950" spans="2:16" ht="27.75" customHeight="1" x14ac:dyDescent="0.25">
      <c r="B1950" s="156" t="s">
        <v>1728</v>
      </c>
      <c r="C1950" s="19">
        <v>814</v>
      </c>
      <c r="D1950" s="24" t="s">
        <v>63</v>
      </c>
      <c r="E1950" s="24" t="s">
        <v>14</v>
      </c>
      <c r="F1950" s="89" t="s">
        <v>1729</v>
      </c>
      <c r="G1950" s="21"/>
      <c r="H1950" s="9">
        <f t="shared" ref="H1950:P1950" si="1017">H1951+H1952+H1953</f>
        <v>30668</v>
      </c>
      <c r="I1950" s="217">
        <f t="shared" si="1017"/>
        <v>0</v>
      </c>
      <c r="J1950" s="9">
        <f t="shared" si="1017"/>
        <v>30668</v>
      </c>
      <c r="K1950" s="9">
        <f t="shared" si="1017"/>
        <v>38897</v>
      </c>
      <c r="L1950" s="217">
        <f t="shared" si="1017"/>
        <v>0</v>
      </c>
      <c r="M1950" s="9">
        <f t="shared" si="1017"/>
        <v>38897</v>
      </c>
      <c r="N1950" s="9">
        <f t="shared" si="1017"/>
        <v>38897</v>
      </c>
      <c r="O1950" s="217">
        <f t="shared" si="1017"/>
        <v>0</v>
      </c>
      <c r="P1950" s="9">
        <f t="shared" si="1017"/>
        <v>38897</v>
      </c>
    </row>
    <row r="1951" spans="2:16" ht="45" customHeight="1" x14ac:dyDescent="0.25">
      <c r="B1951" s="156" t="s">
        <v>1730</v>
      </c>
      <c r="C1951" s="19">
        <v>814</v>
      </c>
      <c r="D1951" s="24" t="s">
        <v>63</v>
      </c>
      <c r="E1951" s="24" t="s">
        <v>14</v>
      </c>
      <c r="F1951" s="89" t="s">
        <v>1731</v>
      </c>
      <c r="G1951" s="21">
        <v>200</v>
      </c>
      <c r="H1951" s="43">
        <v>27294</v>
      </c>
      <c r="I1951" s="213"/>
      <c r="J1951" s="43">
        <f t="shared" ref="J1951:J1957" si="1018">H1951+I1951</f>
        <v>27294</v>
      </c>
      <c r="K1951" s="43">
        <v>27356</v>
      </c>
      <c r="L1951" s="213"/>
      <c r="M1951" s="43">
        <f>K1951+L1951</f>
        <v>27356</v>
      </c>
      <c r="N1951" s="43">
        <v>27356</v>
      </c>
      <c r="O1951" s="213"/>
      <c r="P1951" s="43">
        <f>N1951+O1951</f>
        <v>27356</v>
      </c>
    </row>
    <row r="1952" spans="2:16" ht="42.75" customHeight="1" x14ac:dyDescent="0.25">
      <c r="B1952" s="156" t="s">
        <v>1732</v>
      </c>
      <c r="C1952" s="19">
        <v>814</v>
      </c>
      <c r="D1952" s="24" t="s">
        <v>63</v>
      </c>
      <c r="E1952" s="24" t="s">
        <v>14</v>
      </c>
      <c r="F1952" s="89" t="s">
        <v>1731</v>
      </c>
      <c r="G1952" s="21">
        <v>300</v>
      </c>
      <c r="H1952" s="43">
        <v>374</v>
      </c>
      <c r="I1952" s="213"/>
      <c r="J1952" s="43">
        <f t="shared" si="1018"/>
        <v>374</v>
      </c>
      <c r="K1952" s="43">
        <v>441</v>
      </c>
      <c r="L1952" s="213"/>
      <c r="M1952" s="43">
        <f>K1952+L1952</f>
        <v>441</v>
      </c>
      <c r="N1952" s="43">
        <v>441</v>
      </c>
      <c r="O1952" s="213"/>
      <c r="P1952" s="43">
        <f>N1952+O1952</f>
        <v>441</v>
      </c>
    </row>
    <row r="1953" spans="2:16" ht="48" customHeight="1" x14ac:dyDescent="0.25">
      <c r="B1953" s="156" t="s">
        <v>1733</v>
      </c>
      <c r="C1953" s="19">
        <v>814</v>
      </c>
      <c r="D1953" s="24" t="s">
        <v>63</v>
      </c>
      <c r="E1953" s="24" t="s">
        <v>14</v>
      </c>
      <c r="F1953" s="89" t="s">
        <v>1731</v>
      </c>
      <c r="G1953" s="21">
        <v>800</v>
      </c>
      <c r="H1953" s="43">
        <v>3000</v>
      </c>
      <c r="I1953" s="213"/>
      <c r="J1953" s="43">
        <f t="shared" si="1018"/>
        <v>3000</v>
      </c>
      <c r="K1953" s="43">
        <v>11100</v>
      </c>
      <c r="L1953" s="213"/>
      <c r="M1953" s="43">
        <f>K1953+L1953</f>
        <v>11100</v>
      </c>
      <c r="N1953" s="43">
        <v>11100</v>
      </c>
      <c r="O1953" s="213"/>
      <c r="P1953" s="43">
        <f>N1953+O1953</f>
        <v>11100</v>
      </c>
    </row>
    <row r="1954" spans="2:16" ht="53.25" customHeight="1" x14ac:dyDescent="0.25">
      <c r="B1954" s="156" t="s">
        <v>1734</v>
      </c>
      <c r="C1954" s="19">
        <v>814</v>
      </c>
      <c r="D1954" s="24" t="s">
        <v>63</v>
      </c>
      <c r="E1954" s="24" t="s">
        <v>14</v>
      </c>
      <c r="F1954" s="89" t="s">
        <v>1735</v>
      </c>
      <c r="G1954" s="21"/>
      <c r="H1954" s="9">
        <f t="shared" ref="H1954:P1954" si="1019">H1955+H1957</f>
        <v>3000</v>
      </c>
      <c r="I1954" s="217">
        <f t="shared" si="1019"/>
        <v>0</v>
      </c>
      <c r="J1954" s="9">
        <f t="shared" si="1019"/>
        <v>3000</v>
      </c>
      <c r="K1954" s="9">
        <f t="shared" si="1019"/>
        <v>3000</v>
      </c>
      <c r="L1954" s="217">
        <f t="shared" si="1019"/>
        <v>0</v>
      </c>
      <c r="M1954" s="9">
        <f t="shared" si="1019"/>
        <v>3000</v>
      </c>
      <c r="N1954" s="9">
        <f t="shared" si="1019"/>
        <v>3000</v>
      </c>
      <c r="O1954" s="217">
        <f t="shared" si="1019"/>
        <v>0</v>
      </c>
      <c r="P1954" s="9">
        <f t="shared" si="1019"/>
        <v>3000</v>
      </c>
    </row>
    <row r="1955" spans="2:16" ht="78.75" customHeight="1" x14ac:dyDescent="0.25">
      <c r="B1955" s="156" t="s">
        <v>1736</v>
      </c>
      <c r="C1955" s="19">
        <v>814</v>
      </c>
      <c r="D1955" s="24" t="s">
        <v>63</v>
      </c>
      <c r="E1955" s="24" t="s">
        <v>14</v>
      </c>
      <c r="F1955" s="89" t="s">
        <v>1737</v>
      </c>
      <c r="G1955" s="21">
        <v>200</v>
      </c>
      <c r="H1955" s="43">
        <v>750</v>
      </c>
      <c r="I1955" s="213"/>
      <c r="J1955" s="43">
        <f t="shared" si="1018"/>
        <v>750</v>
      </c>
      <c r="K1955" s="43">
        <v>750</v>
      </c>
      <c r="L1955" s="213"/>
      <c r="M1955" s="43">
        <f>K1955+L1955</f>
        <v>750</v>
      </c>
      <c r="N1955" s="43">
        <v>750</v>
      </c>
      <c r="O1955" s="213"/>
      <c r="P1955" s="43">
        <f>N1955+O1955</f>
        <v>750</v>
      </c>
    </row>
    <row r="1956" spans="2:16" ht="80.25" hidden="1" customHeight="1" x14ac:dyDescent="0.25">
      <c r="B1956" s="156" t="s">
        <v>1738</v>
      </c>
      <c r="C1956" s="19">
        <v>814</v>
      </c>
      <c r="D1956" s="24" t="s">
        <v>63</v>
      </c>
      <c r="E1956" s="24" t="s">
        <v>14</v>
      </c>
      <c r="F1956" s="89" t="s">
        <v>1737</v>
      </c>
      <c r="G1956" s="21">
        <v>600</v>
      </c>
      <c r="H1956" s="43"/>
      <c r="I1956" s="213"/>
      <c r="J1956" s="43">
        <f t="shared" si="1018"/>
        <v>0</v>
      </c>
      <c r="K1956" s="43"/>
      <c r="L1956" s="213"/>
      <c r="M1956" s="43">
        <f>K1956+L1956</f>
        <v>0</v>
      </c>
      <c r="N1956" s="43"/>
      <c r="O1956" s="213"/>
      <c r="P1956" s="43">
        <f>N1956+O1956</f>
        <v>0</v>
      </c>
    </row>
    <row r="1957" spans="2:16" ht="57" customHeight="1" x14ac:dyDescent="0.25">
      <c r="B1957" s="156" t="s">
        <v>1739</v>
      </c>
      <c r="C1957" s="19">
        <v>814</v>
      </c>
      <c r="D1957" s="24" t="s">
        <v>63</v>
      </c>
      <c r="E1957" s="24" t="s">
        <v>14</v>
      </c>
      <c r="F1957" s="89" t="s">
        <v>1737</v>
      </c>
      <c r="G1957" s="21">
        <v>800</v>
      </c>
      <c r="H1957" s="43">
        <v>2250</v>
      </c>
      <c r="I1957" s="213"/>
      <c r="J1957" s="43">
        <f t="shared" si="1018"/>
        <v>2250</v>
      </c>
      <c r="K1957" s="43">
        <v>2250</v>
      </c>
      <c r="L1957" s="213"/>
      <c r="M1957" s="43">
        <f>K1957+L1957</f>
        <v>2250</v>
      </c>
      <c r="N1957" s="43">
        <v>2250</v>
      </c>
      <c r="O1957" s="213"/>
      <c r="P1957" s="43">
        <f>N1957+O1957</f>
        <v>2250</v>
      </c>
    </row>
    <row r="1958" spans="2:16" ht="28.5" customHeight="1" x14ac:dyDescent="0.25">
      <c r="B1958" s="156" t="s">
        <v>1740</v>
      </c>
      <c r="C1958" s="19">
        <v>814</v>
      </c>
      <c r="D1958" s="24" t="s">
        <v>63</v>
      </c>
      <c r="E1958" s="24" t="s">
        <v>14</v>
      </c>
      <c r="F1958" s="89" t="s">
        <v>1741</v>
      </c>
      <c r="G1958" s="21"/>
      <c r="H1958" s="9">
        <f t="shared" ref="H1958:P1958" si="1020">H1960</f>
        <v>2726</v>
      </c>
      <c r="I1958" s="217">
        <f t="shared" si="1020"/>
        <v>0</v>
      </c>
      <c r="J1958" s="9">
        <f t="shared" si="1020"/>
        <v>2726</v>
      </c>
      <c r="K1958" s="9">
        <f t="shared" si="1020"/>
        <v>2726</v>
      </c>
      <c r="L1958" s="217">
        <f t="shared" si="1020"/>
        <v>0</v>
      </c>
      <c r="M1958" s="9">
        <f t="shared" si="1020"/>
        <v>2726</v>
      </c>
      <c r="N1958" s="9">
        <f t="shared" si="1020"/>
        <v>2726</v>
      </c>
      <c r="O1958" s="217">
        <f t="shared" si="1020"/>
        <v>0</v>
      </c>
      <c r="P1958" s="9">
        <f t="shared" si="1020"/>
        <v>2726</v>
      </c>
    </row>
    <row r="1959" spans="2:16" ht="82.5" hidden="1" customHeight="1" x14ac:dyDescent="0.25">
      <c r="B1959" s="156" t="s">
        <v>1742</v>
      </c>
      <c r="C1959" s="19">
        <v>814</v>
      </c>
      <c r="D1959" s="24" t="s">
        <v>63</v>
      </c>
      <c r="E1959" s="24" t="s">
        <v>14</v>
      </c>
      <c r="F1959" s="89" t="s">
        <v>1743</v>
      </c>
      <c r="G1959" s="21">
        <v>600</v>
      </c>
      <c r="H1959" s="9"/>
      <c r="I1959" s="217"/>
      <c r="J1959" s="9"/>
      <c r="K1959" s="9"/>
      <c r="L1959" s="217"/>
      <c r="M1959" s="9"/>
      <c r="N1959" s="9"/>
      <c r="O1959" s="217"/>
      <c r="P1959" s="9"/>
    </row>
    <row r="1960" spans="2:16" ht="69" customHeight="1" x14ac:dyDescent="0.25">
      <c r="B1960" s="156" t="s">
        <v>1744</v>
      </c>
      <c r="C1960" s="19">
        <v>814</v>
      </c>
      <c r="D1960" s="24" t="s">
        <v>63</v>
      </c>
      <c r="E1960" s="24" t="s">
        <v>14</v>
      </c>
      <c r="F1960" s="89" t="s">
        <v>1743</v>
      </c>
      <c r="G1960" s="21">
        <v>800</v>
      </c>
      <c r="H1960" s="43">
        <v>2726</v>
      </c>
      <c r="I1960" s="213"/>
      <c r="J1960" s="43">
        <f t="shared" ref="J1960:J1965" si="1021">H1960+I1960</f>
        <v>2726</v>
      </c>
      <c r="K1960" s="43">
        <v>2726</v>
      </c>
      <c r="L1960" s="213"/>
      <c r="M1960" s="43">
        <f>K1960+L1960</f>
        <v>2726</v>
      </c>
      <c r="N1960" s="43">
        <v>2726</v>
      </c>
      <c r="O1960" s="213"/>
      <c r="P1960" s="43">
        <f>N1960+O1960</f>
        <v>2726</v>
      </c>
    </row>
    <row r="1961" spans="2:16" ht="42" customHeight="1" x14ac:dyDescent="0.25">
      <c r="B1961" s="156" t="s">
        <v>183</v>
      </c>
      <c r="C1961" s="19">
        <v>814</v>
      </c>
      <c r="D1961" s="24" t="s">
        <v>63</v>
      </c>
      <c r="E1961" s="24" t="s">
        <v>14</v>
      </c>
      <c r="F1961" s="89" t="s">
        <v>1745</v>
      </c>
      <c r="G1961" s="21"/>
      <c r="H1961" s="9">
        <f t="shared" ref="H1961:P1961" si="1022">H1962+H1963+H1964+H1965</f>
        <v>168554</v>
      </c>
      <c r="I1961" s="217">
        <f t="shared" si="1022"/>
        <v>-143</v>
      </c>
      <c r="J1961" s="9">
        <f t="shared" si="1022"/>
        <v>168411</v>
      </c>
      <c r="K1961" s="9">
        <f t="shared" si="1022"/>
        <v>170819</v>
      </c>
      <c r="L1961" s="217">
        <f t="shared" si="1022"/>
        <v>-4429</v>
      </c>
      <c r="M1961" s="9">
        <f t="shared" si="1022"/>
        <v>166390</v>
      </c>
      <c r="N1961" s="9">
        <f t="shared" si="1022"/>
        <v>176565</v>
      </c>
      <c r="O1961" s="217">
        <f t="shared" si="1022"/>
        <v>-4607</v>
      </c>
      <c r="P1961" s="9">
        <f t="shared" si="1022"/>
        <v>171958</v>
      </c>
    </row>
    <row r="1962" spans="2:16" ht="95.25" customHeight="1" x14ac:dyDescent="0.25">
      <c r="B1962" s="156" t="s">
        <v>75</v>
      </c>
      <c r="C1962" s="19">
        <v>814</v>
      </c>
      <c r="D1962" s="24" t="s">
        <v>63</v>
      </c>
      <c r="E1962" s="24" t="s">
        <v>14</v>
      </c>
      <c r="F1962" s="89" t="s">
        <v>1746</v>
      </c>
      <c r="G1962" s="21">
        <v>100</v>
      </c>
      <c r="H1962" s="43">
        <v>133893</v>
      </c>
      <c r="I1962" s="213"/>
      <c r="J1962" s="43">
        <f t="shared" si="1021"/>
        <v>133893</v>
      </c>
      <c r="K1962" s="43">
        <v>139387</v>
      </c>
      <c r="L1962" s="213">
        <v>-4154</v>
      </c>
      <c r="M1962" s="43">
        <f>K1962+L1962</f>
        <v>135233</v>
      </c>
      <c r="N1962" s="43">
        <v>144962</v>
      </c>
      <c r="O1962" s="213">
        <v>-4321</v>
      </c>
      <c r="P1962" s="43">
        <f>N1962+O1962</f>
        <v>140641</v>
      </c>
    </row>
    <row r="1963" spans="2:16" ht="45" x14ac:dyDescent="0.25">
      <c r="B1963" s="156" t="s">
        <v>109</v>
      </c>
      <c r="C1963" s="19">
        <v>814</v>
      </c>
      <c r="D1963" s="24" t="s">
        <v>63</v>
      </c>
      <c r="E1963" s="24" t="s">
        <v>14</v>
      </c>
      <c r="F1963" s="89" t="s">
        <v>1746</v>
      </c>
      <c r="G1963" s="21">
        <v>200</v>
      </c>
      <c r="H1963" s="43">
        <v>27915</v>
      </c>
      <c r="I1963" s="213">
        <v>98</v>
      </c>
      <c r="J1963" s="43">
        <f t="shared" si="1021"/>
        <v>28013</v>
      </c>
      <c r="K1963" s="43">
        <v>24518</v>
      </c>
      <c r="L1963" s="213">
        <v>85</v>
      </c>
      <c r="M1963" s="43">
        <f>K1963+L1963</f>
        <v>24603</v>
      </c>
      <c r="N1963" s="43">
        <v>24518</v>
      </c>
      <c r="O1963" s="213">
        <v>197</v>
      </c>
      <c r="P1963" s="43">
        <f>N1963+O1963</f>
        <v>24715</v>
      </c>
    </row>
    <row r="1964" spans="2:16" ht="66.75" customHeight="1" x14ac:dyDescent="0.25">
      <c r="B1964" s="156" t="s">
        <v>321</v>
      </c>
      <c r="C1964" s="19">
        <v>814</v>
      </c>
      <c r="D1964" s="24" t="s">
        <v>63</v>
      </c>
      <c r="E1964" s="24" t="s">
        <v>14</v>
      </c>
      <c r="F1964" s="89" t="s">
        <v>1746</v>
      </c>
      <c r="G1964" s="21">
        <v>600</v>
      </c>
      <c r="H1964" s="43">
        <v>4104</v>
      </c>
      <c r="I1964" s="213">
        <v>-241</v>
      </c>
      <c r="J1964" s="43">
        <f t="shared" si="1021"/>
        <v>3863</v>
      </c>
      <c r="K1964" s="43">
        <v>4272</v>
      </c>
      <c r="L1964" s="213">
        <v>-360</v>
      </c>
      <c r="M1964" s="43">
        <f>K1964+L1964</f>
        <v>3912</v>
      </c>
      <c r="N1964" s="43">
        <v>4443</v>
      </c>
      <c r="O1964" s="213">
        <v>-483</v>
      </c>
      <c r="P1964" s="43">
        <f>N1964+O1964</f>
        <v>3960</v>
      </c>
    </row>
    <row r="1965" spans="2:16" ht="40.5" customHeight="1" x14ac:dyDescent="0.25">
      <c r="B1965" s="156" t="s">
        <v>110</v>
      </c>
      <c r="C1965" s="19">
        <v>814</v>
      </c>
      <c r="D1965" s="24" t="s">
        <v>63</v>
      </c>
      <c r="E1965" s="24" t="s">
        <v>14</v>
      </c>
      <c r="F1965" s="89" t="s">
        <v>1746</v>
      </c>
      <c r="G1965" s="21">
        <v>800</v>
      </c>
      <c r="H1965" s="43">
        <v>2642</v>
      </c>
      <c r="I1965" s="213"/>
      <c r="J1965" s="43">
        <f t="shared" si="1021"/>
        <v>2642</v>
      </c>
      <c r="K1965" s="43">
        <v>2642</v>
      </c>
      <c r="L1965" s="213"/>
      <c r="M1965" s="43">
        <f>K1965+L1965</f>
        <v>2642</v>
      </c>
      <c r="N1965" s="43">
        <v>2642</v>
      </c>
      <c r="O1965" s="213"/>
      <c r="P1965" s="43">
        <f>N1965+O1965</f>
        <v>2642</v>
      </c>
    </row>
    <row r="1966" spans="2:16" ht="30" customHeight="1" x14ac:dyDescent="0.25">
      <c r="B1966" s="156" t="s">
        <v>1747</v>
      </c>
      <c r="C1966" s="19">
        <v>814</v>
      </c>
      <c r="D1966" s="24" t="s">
        <v>63</v>
      </c>
      <c r="E1966" s="24" t="s">
        <v>14</v>
      </c>
      <c r="F1966" s="89" t="s">
        <v>1748</v>
      </c>
      <c r="G1966" s="21"/>
      <c r="H1966" s="9">
        <f t="shared" ref="H1966:P1966" si="1023">H1967+H1970</f>
        <v>12943</v>
      </c>
      <c r="I1966" s="217">
        <f t="shared" si="1023"/>
        <v>0</v>
      </c>
      <c r="J1966" s="9">
        <f t="shared" si="1023"/>
        <v>12943</v>
      </c>
      <c r="K1966" s="9">
        <f t="shared" si="1023"/>
        <v>13356</v>
      </c>
      <c r="L1966" s="217">
        <f t="shared" si="1023"/>
        <v>-390</v>
      </c>
      <c r="M1966" s="9">
        <f t="shared" si="1023"/>
        <v>12966</v>
      </c>
      <c r="N1966" s="9">
        <f t="shared" si="1023"/>
        <v>13453</v>
      </c>
      <c r="O1966" s="217">
        <f t="shared" si="1023"/>
        <v>-392</v>
      </c>
      <c r="P1966" s="9">
        <f t="shared" si="1023"/>
        <v>13061</v>
      </c>
    </row>
    <row r="1967" spans="2:16" ht="42" customHeight="1" x14ac:dyDescent="0.25">
      <c r="B1967" s="156" t="s">
        <v>1749</v>
      </c>
      <c r="C1967" s="19">
        <v>814</v>
      </c>
      <c r="D1967" s="24" t="s">
        <v>63</v>
      </c>
      <c r="E1967" s="24" t="s">
        <v>14</v>
      </c>
      <c r="F1967" s="89" t="s">
        <v>1750</v>
      </c>
      <c r="G1967" s="21"/>
      <c r="H1967" s="9">
        <f t="shared" ref="H1967:P1967" si="1024">H1968+H1969</f>
        <v>2359</v>
      </c>
      <c r="I1967" s="217">
        <f t="shared" si="1024"/>
        <v>0</v>
      </c>
      <c r="J1967" s="9">
        <f t="shared" si="1024"/>
        <v>2359</v>
      </c>
      <c r="K1967" s="9">
        <f t="shared" si="1024"/>
        <v>2455</v>
      </c>
      <c r="L1967" s="217">
        <f t="shared" si="1024"/>
        <v>-73</v>
      </c>
      <c r="M1967" s="9">
        <f t="shared" si="1024"/>
        <v>2382</v>
      </c>
      <c r="N1967" s="9">
        <f t="shared" si="1024"/>
        <v>2552</v>
      </c>
      <c r="O1967" s="217">
        <f t="shared" si="1024"/>
        <v>-75</v>
      </c>
      <c r="P1967" s="9">
        <f t="shared" si="1024"/>
        <v>2477</v>
      </c>
    </row>
    <row r="1968" spans="2:16" ht="69" customHeight="1" x14ac:dyDescent="0.25">
      <c r="B1968" s="156" t="s">
        <v>321</v>
      </c>
      <c r="C1968" s="19">
        <v>814</v>
      </c>
      <c r="D1968" s="24" t="s">
        <v>63</v>
      </c>
      <c r="E1968" s="24" t="s">
        <v>14</v>
      </c>
      <c r="F1968" s="89" t="s">
        <v>1751</v>
      </c>
      <c r="G1968" s="21">
        <v>600</v>
      </c>
      <c r="H1968" s="43">
        <v>2339</v>
      </c>
      <c r="I1968" s="213"/>
      <c r="J1968" s="43">
        <f>H1968+I1968</f>
        <v>2339</v>
      </c>
      <c r="K1968" s="43">
        <v>2435</v>
      </c>
      <c r="L1968" s="213">
        <v>-73</v>
      </c>
      <c r="M1968" s="43">
        <f>K1968+L1968</f>
        <v>2362</v>
      </c>
      <c r="N1968" s="43">
        <v>2532</v>
      </c>
      <c r="O1968" s="213">
        <v>-75</v>
      </c>
      <c r="P1968" s="43">
        <f>N1968+O1968</f>
        <v>2457</v>
      </c>
    </row>
    <row r="1969" spans="2:16" ht="42.75" customHeight="1" x14ac:dyDescent="0.25">
      <c r="B1969" s="156" t="s">
        <v>1752</v>
      </c>
      <c r="C1969" s="19">
        <v>814</v>
      </c>
      <c r="D1969" s="24" t="s">
        <v>63</v>
      </c>
      <c r="E1969" s="24" t="s">
        <v>14</v>
      </c>
      <c r="F1969" s="89" t="s">
        <v>1753</v>
      </c>
      <c r="G1969" s="21">
        <v>600</v>
      </c>
      <c r="H1969" s="43">
        <v>20</v>
      </c>
      <c r="I1969" s="213"/>
      <c r="J1969" s="43">
        <f>H1969+I1969</f>
        <v>20</v>
      </c>
      <c r="K1969" s="43">
        <v>20</v>
      </c>
      <c r="L1969" s="213"/>
      <c r="M1969" s="43">
        <f>K1969+L1969</f>
        <v>20</v>
      </c>
      <c r="N1969" s="43">
        <v>20</v>
      </c>
      <c r="O1969" s="213"/>
      <c r="P1969" s="43">
        <f>N1969+O1969</f>
        <v>20</v>
      </c>
    </row>
    <row r="1970" spans="2:16" ht="29.25" customHeight="1" x14ac:dyDescent="0.25">
      <c r="B1970" s="156" t="s">
        <v>1754</v>
      </c>
      <c r="C1970" s="19">
        <v>814</v>
      </c>
      <c r="D1970" s="24" t="s">
        <v>63</v>
      </c>
      <c r="E1970" s="24" t="s">
        <v>14</v>
      </c>
      <c r="F1970" s="89" t="s">
        <v>1755</v>
      </c>
      <c r="G1970" s="21"/>
      <c r="H1970" s="9">
        <f t="shared" ref="H1970:P1970" si="1025">H1971</f>
        <v>10584</v>
      </c>
      <c r="I1970" s="217">
        <f t="shared" si="1025"/>
        <v>0</v>
      </c>
      <c r="J1970" s="9">
        <f t="shared" si="1025"/>
        <v>10584</v>
      </c>
      <c r="K1970" s="9">
        <f t="shared" si="1025"/>
        <v>10901</v>
      </c>
      <c r="L1970" s="217">
        <f t="shared" si="1025"/>
        <v>-317</v>
      </c>
      <c r="M1970" s="9">
        <f t="shared" si="1025"/>
        <v>10584</v>
      </c>
      <c r="N1970" s="9">
        <f t="shared" si="1025"/>
        <v>10901</v>
      </c>
      <c r="O1970" s="217">
        <f t="shared" si="1025"/>
        <v>-317</v>
      </c>
      <c r="P1970" s="9">
        <f t="shared" si="1025"/>
        <v>10584</v>
      </c>
    </row>
    <row r="1971" spans="2:16" ht="32.25" customHeight="1" x14ac:dyDescent="0.25">
      <c r="B1971" s="156" t="s">
        <v>1756</v>
      </c>
      <c r="C1971" s="19">
        <v>814</v>
      </c>
      <c r="D1971" s="24" t="s">
        <v>63</v>
      </c>
      <c r="E1971" s="24" t="s">
        <v>14</v>
      </c>
      <c r="F1971" s="89" t="s">
        <v>1757</v>
      </c>
      <c r="G1971" s="21">
        <v>500</v>
      </c>
      <c r="H1971" s="43">
        <v>10584</v>
      </c>
      <c r="I1971" s="213"/>
      <c r="J1971" s="43">
        <f>H1971+I1971</f>
        <v>10584</v>
      </c>
      <c r="K1971" s="43">
        <v>10901</v>
      </c>
      <c r="L1971" s="213">
        <v>-317</v>
      </c>
      <c r="M1971" s="43">
        <f>K1971+L1971</f>
        <v>10584</v>
      </c>
      <c r="N1971" s="43">
        <v>10901</v>
      </c>
      <c r="O1971" s="213">
        <v>-317</v>
      </c>
      <c r="P1971" s="43">
        <f>N1971+O1971</f>
        <v>10584</v>
      </c>
    </row>
    <row r="1972" spans="2:16" ht="31.5" customHeight="1" x14ac:dyDescent="0.25">
      <c r="B1972" s="156" t="s">
        <v>214</v>
      </c>
      <c r="C1972" s="19">
        <v>814</v>
      </c>
      <c r="D1972" s="24" t="s">
        <v>63</v>
      </c>
      <c r="E1972" s="24" t="s">
        <v>14</v>
      </c>
      <c r="F1972" s="89" t="s">
        <v>1758</v>
      </c>
      <c r="G1972" s="21"/>
      <c r="H1972" s="9">
        <f t="shared" ref="H1972:P1972" si="1026">H1973</f>
        <v>42099</v>
      </c>
      <c r="I1972" s="217">
        <f t="shared" si="1026"/>
        <v>0</v>
      </c>
      <c r="J1972" s="9">
        <f t="shared" si="1026"/>
        <v>42099</v>
      </c>
      <c r="K1972" s="9">
        <f t="shared" si="1026"/>
        <v>43263</v>
      </c>
      <c r="L1972" s="217">
        <f t="shared" si="1026"/>
        <v>-1147</v>
      </c>
      <c r="M1972" s="9">
        <f t="shared" si="1026"/>
        <v>42116</v>
      </c>
      <c r="N1972" s="9">
        <f t="shared" si="1026"/>
        <v>43337</v>
      </c>
      <c r="O1972" s="217">
        <f t="shared" si="1026"/>
        <v>-1150</v>
      </c>
      <c r="P1972" s="9">
        <f t="shared" si="1026"/>
        <v>42187</v>
      </c>
    </row>
    <row r="1973" spans="2:16" ht="41.25" customHeight="1" x14ac:dyDescent="0.25">
      <c r="B1973" s="156" t="s">
        <v>279</v>
      </c>
      <c r="C1973" s="19">
        <v>814</v>
      </c>
      <c r="D1973" s="24" t="s">
        <v>63</v>
      </c>
      <c r="E1973" s="24" t="s">
        <v>14</v>
      </c>
      <c r="F1973" s="89" t="s">
        <v>1759</v>
      </c>
      <c r="G1973" s="21"/>
      <c r="H1973" s="9">
        <f t="shared" ref="H1973:P1973" si="1027">H1974+H1975+H1976</f>
        <v>42099</v>
      </c>
      <c r="I1973" s="217">
        <f t="shared" si="1027"/>
        <v>0</v>
      </c>
      <c r="J1973" s="9">
        <f t="shared" si="1027"/>
        <v>42099</v>
      </c>
      <c r="K1973" s="9">
        <f t="shared" si="1027"/>
        <v>43263</v>
      </c>
      <c r="L1973" s="217">
        <f t="shared" si="1027"/>
        <v>-1147</v>
      </c>
      <c r="M1973" s="9">
        <f t="shared" si="1027"/>
        <v>42116</v>
      </c>
      <c r="N1973" s="9">
        <f t="shared" si="1027"/>
        <v>43337</v>
      </c>
      <c r="O1973" s="217">
        <f t="shared" si="1027"/>
        <v>-1150</v>
      </c>
      <c r="P1973" s="9">
        <f t="shared" si="1027"/>
        <v>42187</v>
      </c>
    </row>
    <row r="1974" spans="2:16" ht="96" customHeight="1" x14ac:dyDescent="0.25">
      <c r="B1974" s="156" t="s">
        <v>37</v>
      </c>
      <c r="C1974" s="19">
        <v>814</v>
      </c>
      <c r="D1974" s="24" t="s">
        <v>63</v>
      </c>
      <c r="E1974" s="24" t="s">
        <v>14</v>
      </c>
      <c r="F1974" s="89" t="s">
        <v>1760</v>
      </c>
      <c r="G1974" s="21">
        <v>100</v>
      </c>
      <c r="H1974" s="43">
        <v>37448</v>
      </c>
      <c r="I1974" s="213"/>
      <c r="J1974" s="43">
        <f>H1974+I1974</f>
        <v>37448</v>
      </c>
      <c r="K1974" s="43">
        <v>38612</v>
      </c>
      <c r="L1974" s="213">
        <v>-1147</v>
      </c>
      <c r="M1974" s="43">
        <f>K1974+L1974</f>
        <v>37465</v>
      </c>
      <c r="N1974" s="43">
        <v>38686</v>
      </c>
      <c r="O1974" s="213">
        <v>-1150</v>
      </c>
      <c r="P1974" s="43">
        <f>N1974+O1974</f>
        <v>37536</v>
      </c>
    </row>
    <row r="1975" spans="2:16" ht="54" customHeight="1" x14ac:dyDescent="0.25">
      <c r="B1975" s="156" t="s">
        <v>39</v>
      </c>
      <c r="C1975" s="19">
        <v>814</v>
      </c>
      <c r="D1975" s="24" t="s">
        <v>63</v>
      </c>
      <c r="E1975" s="24" t="s">
        <v>14</v>
      </c>
      <c r="F1975" s="89" t="s">
        <v>1760</v>
      </c>
      <c r="G1975" s="21">
        <v>200</v>
      </c>
      <c r="H1975" s="43">
        <v>4165</v>
      </c>
      <c r="I1975" s="213"/>
      <c r="J1975" s="43">
        <f>H1975+I1975</f>
        <v>4165</v>
      </c>
      <c r="K1975" s="43">
        <v>4165</v>
      </c>
      <c r="L1975" s="213"/>
      <c r="M1975" s="43">
        <f>K1975+L1975</f>
        <v>4165</v>
      </c>
      <c r="N1975" s="43">
        <v>4165</v>
      </c>
      <c r="O1975" s="213"/>
      <c r="P1975" s="43">
        <f>N1975+O1975</f>
        <v>4165</v>
      </c>
    </row>
    <row r="1976" spans="2:16" ht="45" x14ac:dyDescent="0.25">
      <c r="B1976" s="156" t="s">
        <v>40</v>
      </c>
      <c r="C1976" s="19">
        <v>814</v>
      </c>
      <c r="D1976" s="24" t="s">
        <v>63</v>
      </c>
      <c r="E1976" s="24" t="s">
        <v>14</v>
      </c>
      <c r="F1976" s="89" t="s">
        <v>1760</v>
      </c>
      <c r="G1976" s="21">
        <v>800</v>
      </c>
      <c r="H1976" s="43">
        <v>486</v>
      </c>
      <c r="I1976" s="213"/>
      <c r="J1976" s="43">
        <f>H1976+I1976</f>
        <v>486</v>
      </c>
      <c r="K1976" s="43">
        <v>486</v>
      </c>
      <c r="L1976" s="213"/>
      <c r="M1976" s="43">
        <f>K1976+L1976</f>
        <v>486</v>
      </c>
      <c r="N1976" s="43">
        <v>486</v>
      </c>
      <c r="O1976" s="213"/>
      <c r="P1976" s="43">
        <f>N1976+O1976</f>
        <v>486</v>
      </c>
    </row>
    <row r="1977" spans="2:16" ht="15.75" hidden="1" x14ac:dyDescent="0.25">
      <c r="B1977" s="163" t="s">
        <v>28</v>
      </c>
      <c r="C1977" s="141">
        <v>814</v>
      </c>
      <c r="D1977" s="24" t="s">
        <v>63</v>
      </c>
      <c r="E1977" s="24" t="s">
        <v>14</v>
      </c>
      <c r="F1977" s="88">
        <v>99</v>
      </c>
      <c r="G1977" s="21"/>
      <c r="H1977" s="43">
        <f t="shared" ref="H1977:P1977" si="1028">H1978</f>
        <v>0</v>
      </c>
      <c r="I1977" s="213">
        <f t="shared" si="1028"/>
        <v>0</v>
      </c>
      <c r="J1977" s="43">
        <f t="shared" si="1028"/>
        <v>0</v>
      </c>
      <c r="K1977" s="43">
        <f t="shared" si="1028"/>
        <v>0</v>
      </c>
      <c r="L1977" s="213">
        <f t="shared" si="1028"/>
        <v>0</v>
      </c>
      <c r="M1977" s="43">
        <f t="shared" si="1028"/>
        <v>0</v>
      </c>
      <c r="N1977" s="43">
        <f t="shared" si="1028"/>
        <v>0</v>
      </c>
      <c r="O1977" s="213">
        <f t="shared" si="1028"/>
        <v>0</v>
      </c>
      <c r="P1977" s="43">
        <f t="shared" si="1028"/>
        <v>0</v>
      </c>
    </row>
    <row r="1978" spans="2:16" ht="15.75" hidden="1" x14ac:dyDescent="0.25">
      <c r="B1978" s="163" t="s">
        <v>29</v>
      </c>
      <c r="C1978" s="141">
        <v>814</v>
      </c>
      <c r="D1978" s="24" t="s">
        <v>63</v>
      </c>
      <c r="E1978" s="24" t="s">
        <v>14</v>
      </c>
      <c r="F1978" s="89" t="s">
        <v>87</v>
      </c>
      <c r="G1978" s="21"/>
      <c r="H1978" s="43">
        <f t="shared" ref="H1978:P1978" si="1029">H1980+H1981</f>
        <v>0</v>
      </c>
      <c r="I1978" s="213">
        <f t="shared" si="1029"/>
        <v>0</v>
      </c>
      <c r="J1978" s="43">
        <f t="shared" si="1029"/>
        <v>0</v>
      </c>
      <c r="K1978" s="43">
        <f t="shared" si="1029"/>
        <v>0</v>
      </c>
      <c r="L1978" s="213">
        <f t="shared" si="1029"/>
        <v>0</v>
      </c>
      <c r="M1978" s="43">
        <f t="shared" si="1029"/>
        <v>0</v>
      </c>
      <c r="N1978" s="43">
        <f t="shared" si="1029"/>
        <v>0</v>
      </c>
      <c r="O1978" s="213">
        <f t="shared" si="1029"/>
        <v>0</v>
      </c>
      <c r="P1978" s="43">
        <f t="shared" si="1029"/>
        <v>0</v>
      </c>
    </row>
    <row r="1979" spans="2:16" ht="84" hidden="1" customHeight="1" x14ac:dyDescent="0.25">
      <c r="B1979" s="163" t="s">
        <v>77</v>
      </c>
      <c r="C1979" s="141">
        <v>814</v>
      </c>
      <c r="D1979" s="24" t="s">
        <v>63</v>
      </c>
      <c r="E1979" s="24" t="s">
        <v>14</v>
      </c>
      <c r="F1979" s="89" t="s">
        <v>36</v>
      </c>
      <c r="G1979" s="21">
        <v>100</v>
      </c>
      <c r="H1979" s="43"/>
      <c r="I1979" s="213"/>
      <c r="J1979" s="43"/>
      <c r="K1979" s="43"/>
      <c r="L1979" s="213"/>
      <c r="M1979" s="43"/>
      <c r="N1979" s="43"/>
      <c r="O1979" s="213"/>
      <c r="P1979" s="43"/>
    </row>
    <row r="1980" spans="2:16" ht="58.5" hidden="1" customHeight="1" x14ac:dyDescent="0.25">
      <c r="B1980" s="190" t="s">
        <v>226</v>
      </c>
      <c r="C1980" s="141">
        <v>814</v>
      </c>
      <c r="D1980" s="24" t="s">
        <v>63</v>
      </c>
      <c r="E1980" s="24" t="s">
        <v>14</v>
      </c>
      <c r="F1980" s="89" t="s">
        <v>36</v>
      </c>
      <c r="G1980" s="21">
        <v>200</v>
      </c>
      <c r="H1980" s="43"/>
      <c r="I1980" s="213"/>
      <c r="J1980" s="43"/>
      <c r="K1980" s="43"/>
      <c r="L1980" s="213"/>
      <c r="M1980" s="43"/>
      <c r="N1980" s="43"/>
      <c r="O1980" s="213"/>
      <c r="P1980" s="43"/>
    </row>
    <row r="1981" spans="2:16" ht="73.5" hidden="1" customHeight="1" x14ac:dyDescent="0.25">
      <c r="B1981" s="156" t="s">
        <v>79</v>
      </c>
      <c r="C1981" s="141">
        <v>814</v>
      </c>
      <c r="D1981" s="24" t="s">
        <v>63</v>
      </c>
      <c r="E1981" s="24" t="s">
        <v>14</v>
      </c>
      <c r="F1981" s="89" t="s">
        <v>80</v>
      </c>
      <c r="G1981" s="21">
        <v>500</v>
      </c>
      <c r="H1981" s="43"/>
      <c r="I1981" s="213"/>
      <c r="J1981" s="43"/>
      <c r="K1981" s="43"/>
      <c r="L1981" s="213"/>
      <c r="M1981" s="43"/>
      <c r="N1981" s="43"/>
      <c r="O1981" s="213"/>
      <c r="P1981" s="43"/>
    </row>
    <row r="1982" spans="2:16" ht="39" customHeight="1" x14ac:dyDescent="0.25">
      <c r="B1982" s="156" t="s">
        <v>2218</v>
      </c>
      <c r="C1982" s="19">
        <v>814</v>
      </c>
      <c r="D1982" s="24" t="s">
        <v>63</v>
      </c>
      <c r="E1982" s="24" t="s">
        <v>14</v>
      </c>
      <c r="F1982" s="89" t="s">
        <v>2215</v>
      </c>
      <c r="G1982" s="21"/>
      <c r="H1982" s="43"/>
      <c r="I1982" s="213">
        <f>I1983</f>
        <v>143</v>
      </c>
      <c r="J1982" s="43">
        <f>H1982+I1982</f>
        <v>143</v>
      </c>
      <c r="K1982" s="43"/>
      <c r="L1982" s="213">
        <f>L1983</f>
        <v>148</v>
      </c>
      <c r="M1982" s="43">
        <f>K1982+L1982</f>
        <v>148</v>
      </c>
      <c r="N1982" s="43"/>
      <c r="O1982" s="213">
        <f>O1983</f>
        <v>154</v>
      </c>
      <c r="P1982" s="43">
        <f>N1982+O1982</f>
        <v>154</v>
      </c>
    </row>
    <row r="1983" spans="2:16" ht="51" customHeight="1" x14ac:dyDescent="0.25">
      <c r="B1983" s="156" t="s">
        <v>2219</v>
      </c>
      <c r="C1983" s="19">
        <v>814</v>
      </c>
      <c r="D1983" s="24" t="s">
        <v>63</v>
      </c>
      <c r="E1983" s="24" t="s">
        <v>14</v>
      </c>
      <c r="F1983" s="89" t="s">
        <v>2216</v>
      </c>
      <c r="G1983" s="21"/>
      <c r="H1983" s="43"/>
      <c r="I1983" s="213">
        <f>I1984</f>
        <v>143</v>
      </c>
      <c r="J1983" s="43">
        <f>H1983+I1983</f>
        <v>143</v>
      </c>
      <c r="K1983" s="43"/>
      <c r="L1983" s="213">
        <f>L1984</f>
        <v>148</v>
      </c>
      <c r="M1983" s="43">
        <f>K1983+L1983</f>
        <v>148</v>
      </c>
      <c r="N1983" s="43"/>
      <c r="O1983" s="213">
        <f>O1984</f>
        <v>154</v>
      </c>
      <c r="P1983" s="43">
        <f>N1983+O1983</f>
        <v>154</v>
      </c>
    </row>
    <row r="1984" spans="2:16" ht="66" customHeight="1" x14ac:dyDescent="0.25">
      <c r="B1984" s="156" t="s">
        <v>2220</v>
      </c>
      <c r="C1984" s="19">
        <v>814</v>
      </c>
      <c r="D1984" s="24" t="s">
        <v>63</v>
      </c>
      <c r="E1984" s="24" t="s">
        <v>14</v>
      </c>
      <c r="F1984" s="89" t="s">
        <v>2217</v>
      </c>
      <c r="G1984" s="21">
        <v>200</v>
      </c>
      <c r="H1984" s="43"/>
      <c r="I1984" s="213">
        <v>143</v>
      </c>
      <c r="J1984" s="43">
        <f>H1984+I1984</f>
        <v>143</v>
      </c>
      <c r="K1984" s="43"/>
      <c r="L1984" s="213">
        <v>148</v>
      </c>
      <c r="M1984" s="43">
        <f>K1984+L1984</f>
        <v>148</v>
      </c>
      <c r="N1984" s="43"/>
      <c r="O1984" s="213">
        <v>154</v>
      </c>
      <c r="P1984" s="43">
        <f>N1984+O1984</f>
        <v>154</v>
      </c>
    </row>
    <row r="1985" spans="2:16" ht="15" customHeight="1" x14ac:dyDescent="0.25">
      <c r="B1985" s="158" t="s">
        <v>47</v>
      </c>
      <c r="C1985" s="141">
        <v>814</v>
      </c>
      <c r="D1985" s="16" t="s">
        <v>360</v>
      </c>
      <c r="E1985" s="16"/>
      <c r="F1985" s="104"/>
      <c r="G1985" s="19"/>
      <c r="H1985" s="8">
        <f>H1986</f>
        <v>72</v>
      </c>
      <c r="I1985" s="211">
        <f t="shared" ref="I1985:J1989" si="1030">I1986</f>
        <v>0</v>
      </c>
      <c r="J1985" s="8">
        <f t="shared" si="1030"/>
        <v>72</v>
      </c>
      <c r="K1985" s="8">
        <f t="shared" ref="K1985:N1989" si="1031">K1986</f>
        <v>72</v>
      </c>
      <c r="L1985" s="211">
        <f t="shared" ref="L1985:M1989" si="1032">L1986</f>
        <v>0</v>
      </c>
      <c r="M1985" s="8">
        <f t="shared" si="1032"/>
        <v>72</v>
      </c>
      <c r="N1985" s="8">
        <f t="shared" si="1031"/>
        <v>72</v>
      </c>
      <c r="O1985" s="211">
        <f t="shared" ref="O1985:P1989" si="1033">O1986</f>
        <v>0</v>
      </c>
      <c r="P1985" s="8">
        <f t="shared" si="1033"/>
        <v>72</v>
      </c>
    </row>
    <row r="1986" spans="2:16" ht="29.25" x14ac:dyDescent="0.25">
      <c r="B1986" s="158" t="s">
        <v>49</v>
      </c>
      <c r="C1986" s="19">
        <v>814</v>
      </c>
      <c r="D1986" s="17" t="s">
        <v>48</v>
      </c>
      <c r="E1986" s="17" t="s">
        <v>15</v>
      </c>
      <c r="F1986" s="104"/>
      <c r="G1986" s="19"/>
      <c r="H1986" s="8">
        <f>H1987</f>
        <v>72</v>
      </c>
      <c r="I1986" s="211">
        <f t="shared" si="1030"/>
        <v>0</v>
      </c>
      <c r="J1986" s="8">
        <f t="shared" si="1030"/>
        <v>72</v>
      </c>
      <c r="K1986" s="8">
        <f t="shared" si="1031"/>
        <v>72</v>
      </c>
      <c r="L1986" s="211">
        <f t="shared" si="1032"/>
        <v>0</v>
      </c>
      <c r="M1986" s="8">
        <f t="shared" si="1032"/>
        <v>72</v>
      </c>
      <c r="N1986" s="8">
        <f t="shared" si="1031"/>
        <v>72</v>
      </c>
      <c r="O1986" s="211">
        <f t="shared" si="1033"/>
        <v>0</v>
      </c>
      <c r="P1986" s="8">
        <f t="shared" si="1033"/>
        <v>72</v>
      </c>
    </row>
    <row r="1987" spans="2:16" ht="39.75" customHeight="1" x14ac:dyDescent="0.25">
      <c r="B1987" s="156" t="s">
        <v>50</v>
      </c>
      <c r="C1987" s="19">
        <v>814</v>
      </c>
      <c r="D1987" s="24" t="s">
        <v>48</v>
      </c>
      <c r="E1987" s="24" t="s">
        <v>15</v>
      </c>
      <c r="F1987" s="89" t="s">
        <v>51</v>
      </c>
      <c r="G1987" s="21"/>
      <c r="H1987" s="9">
        <f>H1988</f>
        <v>72</v>
      </c>
      <c r="I1987" s="217">
        <f t="shared" si="1030"/>
        <v>0</v>
      </c>
      <c r="J1987" s="9">
        <f t="shared" si="1030"/>
        <v>72</v>
      </c>
      <c r="K1987" s="9">
        <f t="shared" si="1031"/>
        <v>72</v>
      </c>
      <c r="L1987" s="217">
        <f t="shared" si="1032"/>
        <v>0</v>
      </c>
      <c r="M1987" s="9">
        <f t="shared" si="1032"/>
        <v>72</v>
      </c>
      <c r="N1987" s="9">
        <f t="shared" si="1031"/>
        <v>72</v>
      </c>
      <c r="O1987" s="217">
        <f t="shared" si="1033"/>
        <v>0</v>
      </c>
      <c r="P1987" s="9">
        <f t="shared" si="1033"/>
        <v>72</v>
      </c>
    </row>
    <row r="1988" spans="2:16" ht="39.75" customHeight="1" x14ac:dyDescent="0.25">
      <c r="B1988" s="156" t="s">
        <v>205</v>
      </c>
      <c r="C1988" s="19">
        <v>814</v>
      </c>
      <c r="D1988" s="24" t="s">
        <v>48</v>
      </c>
      <c r="E1988" s="24" t="s">
        <v>15</v>
      </c>
      <c r="F1988" s="89" t="s">
        <v>53</v>
      </c>
      <c r="G1988" s="21"/>
      <c r="H1988" s="9">
        <f>H1989</f>
        <v>72</v>
      </c>
      <c r="I1988" s="217">
        <f t="shared" si="1030"/>
        <v>0</v>
      </c>
      <c r="J1988" s="9">
        <f t="shared" si="1030"/>
        <v>72</v>
      </c>
      <c r="K1988" s="9">
        <f t="shared" si="1031"/>
        <v>72</v>
      </c>
      <c r="L1988" s="217">
        <f t="shared" si="1032"/>
        <v>0</v>
      </c>
      <c r="M1988" s="9">
        <f t="shared" si="1032"/>
        <v>72</v>
      </c>
      <c r="N1988" s="9">
        <f t="shared" si="1031"/>
        <v>72</v>
      </c>
      <c r="O1988" s="217">
        <f t="shared" si="1033"/>
        <v>0</v>
      </c>
      <c r="P1988" s="9">
        <f t="shared" si="1033"/>
        <v>72</v>
      </c>
    </row>
    <row r="1989" spans="2:16" ht="41.25" customHeight="1" x14ac:dyDescent="0.25">
      <c r="B1989" s="156" t="s">
        <v>54</v>
      </c>
      <c r="C1989" s="19">
        <v>814</v>
      </c>
      <c r="D1989" s="24" t="s">
        <v>48</v>
      </c>
      <c r="E1989" s="24" t="s">
        <v>15</v>
      </c>
      <c r="F1989" s="89" t="s">
        <v>55</v>
      </c>
      <c r="G1989" s="21"/>
      <c r="H1989" s="9">
        <f>H1990</f>
        <v>72</v>
      </c>
      <c r="I1989" s="217">
        <f t="shared" si="1030"/>
        <v>0</v>
      </c>
      <c r="J1989" s="9">
        <f t="shared" si="1030"/>
        <v>72</v>
      </c>
      <c r="K1989" s="9">
        <f t="shared" si="1031"/>
        <v>72</v>
      </c>
      <c r="L1989" s="217">
        <f t="shared" si="1032"/>
        <v>0</v>
      </c>
      <c r="M1989" s="9">
        <f t="shared" si="1032"/>
        <v>72</v>
      </c>
      <c r="N1989" s="9">
        <f t="shared" si="1031"/>
        <v>72</v>
      </c>
      <c r="O1989" s="217">
        <f t="shared" si="1033"/>
        <v>0</v>
      </c>
      <c r="P1989" s="9">
        <f t="shared" si="1033"/>
        <v>72</v>
      </c>
    </row>
    <row r="1990" spans="2:16" ht="53.25" customHeight="1" x14ac:dyDescent="0.25">
      <c r="B1990" s="156" t="s">
        <v>2329</v>
      </c>
      <c r="C1990" s="19">
        <v>814</v>
      </c>
      <c r="D1990" s="24" t="s">
        <v>48</v>
      </c>
      <c r="E1990" s="24" t="s">
        <v>15</v>
      </c>
      <c r="F1990" s="89" t="s">
        <v>56</v>
      </c>
      <c r="G1990" s="21">
        <v>200</v>
      </c>
      <c r="H1990" s="43">
        <v>72</v>
      </c>
      <c r="I1990" s="213"/>
      <c r="J1990" s="43">
        <f>H1990+I1990</f>
        <v>72</v>
      </c>
      <c r="K1990" s="43">
        <v>72</v>
      </c>
      <c r="L1990" s="213"/>
      <c r="M1990" s="43">
        <f>K1990+L1990</f>
        <v>72</v>
      </c>
      <c r="N1990" s="43">
        <v>72</v>
      </c>
      <c r="O1990" s="213"/>
      <c r="P1990" s="43">
        <f>N1990+O1990</f>
        <v>72</v>
      </c>
    </row>
    <row r="1991" spans="2:16" s="12" customFormat="1" ht="15.75" x14ac:dyDescent="0.25">
      <c r="B1991" s="158" t="s">
        <v>208</v>
      </c>
      <c r="C1991" s="19">
        <v>814</v>
      </c>
      <c r="D1991" s="17" t="s">
        <v>130</v>
      </c>
      <c r="E1991" s="16"/>
      <c r="F1991" s="104"/>
      <c r="G1991" s="19"/>
      <c r="H1991" s="8">
        <f t="shared" ref="H1991:P1991" si="1034">H1992+H1997</f>
        <v>280974</v>
      </c>
      <c r="I1991" s="211">
        <f t="shared" si="1034"/>
        <v>0</v>
      </c>
      <c r="J1991" s="8">
        <f t="shared" si="1034"/>
        <v>280974</v>
      </c>
      <c r="K1991" s="8">
        <f t="shared" si="1034"/>
        <v>300953</v>
      </c>
      <c r="L1991" s="211">
        <f t="shared" si="1034"/>
        <v>0</v>
      </c>
      <c r="M1991" s="8">
        <f t="shared" si="1034"/>
        <v>300953</v>
      </c>
      <c r="N1991" s="8">
        <f t="shared" si="1034"/>
        <v>306426</v>
      </c>
      <c r="O1991" s="211">
        <f t="shared" si="1034"/>
        <v>0</v>
      </c>
      <c r="P1991" s="8">
        <f t="shared" si="1034"/>
        <v>306426</v>
      </c>
    </row>
    <row r="1992" spans="2:16" s="12" customFormat="1" ht="15.75" x14ac:dyDescent="0.25">
      <c r="B1992" s="158" t="s">
        <v>1482</v>
      </c>
      <c r="C1992" s="19">
        <v>814</v>
      </c>
      <c r="D1992" s="17" t="s">
        <v>130</v>
      </c>
      <c r="E1992" s="17" t="s">
        <v>14</v>
      </c>
      <c r="F1992" s="104"/>
      <c r="G1992" s="19"/>
      <c r="H1992" s="8">
        <f>H1993</f>
        <v>33000</v>
      </c>
      <c r="I1992" s="211">
        <f t="shared" ref="I1992:J1995" si="1035">I1993</f>
        <v>0</v>
      </c>
      <c r="J1992" s="8">
        <f t="shared" si="1035"/>
        <v>33000</v>
      </c>
      <c r="K1992" s="8">
        <f t="shared" ref="K1992:N1995" si="1036">K1993</f>
        <v>33100</v>
      </c>
      <c r="L1992" s="211">
        <f t="shared" ref="L1992:M1995" si="1037">L1993</f>
        <v>0</v>
      </c>
      <c r="M1992" s="8">
        <f t="shared" si="1037"/>
        <v>33100</v>
      </c>
      <c r="N1992" s="8">
        <f t="shared" si="1036"/>
        <v>33700</v>
      </c>
      <c r="O1992" s="211">
        <f t="shared" ref="O1992:P1995" si="1038">O1993</f>
        <v>0</v>
      </c>
      <c r="P1992" s="8">
        <f t="shared" si="1038"/>
        <v>33700</v>
      </c>
    </row>
    <row r="1993" spans="2:16" s="12" customFormat="1" ht="45" x14ac:dyDescent="0.25">
      <c r="B1993" s="261" t="s">
        <v>1761</v>
      </c>
      <c r="C1993" s="19">
        <v>814</v>
      </c>
      <c r="D1993" s="24" t="s">
        <v>130</v>
      </c>
      <c r="E1993" s="24" t="s">
        <v>14</v>
      </c>
      <c r="F1993" s="88">
        <v>13</v>
      </c>
      <c r="G1993" s="21"/>
      <c r="H1993" s="9">
        <f>H1994</f>
        <v>33000</v>
      </c>
      <c r="I1993" s="217">
        <f t="shared" si="1035"/>
        <v>0</v>
      </c>
      <c r="J1993" s="9">
        <f t="shared" si="1035"/>
        <v>33000</v>
      </c>
      <c r="K1993" s="9">
        <f t="shared" si="1036"/>
        <v>33100</v>
      </c>
      <c r="L1993" s="217">
        <f t="shared" si="1037"/>
        <v>0</v>
      </c>
      <c r="M1993" s="9">
        <f t="shared" si="1037"/>
        <v>33100</v>
      </c>
      <c r="N1993" s="9">
        <f t="shared" si="1036"/>
        <v>33700</v>
      </c>
      <c r="O1993" s="217">
        <f t="shared" si="1038"/>
        <v>0</v>
      </c>
      <c r="P1993" s="9">
        <f t="shared" si="1038"/>
        <v>33700</v>
      </c>
    </row>
    <row r="1994" spans="2:16" s="12" customFormat="1" ht="30" x14ac:dyDescent="0.25">
      <c r="B1994" s="261" t="s">
        <v>1726</v>
      </c>
      <c r="C1994" s="19">
        <v>814</v>
      </c>
      <c r="D1994" s="24" t="s">
        <v>130</v>
      </c>
      <c r="E1994" s="24" t="s">
        <v>14</v>
      </c>
      <c r="F1994" s="89" t="s">
        <v>691</v>
      </c>
      <c r="G1994" s="21"/>
      <c r="H1994" s="9">
        <f>H1995</f>
        <v>33000</v>
      </c>
      <c r="I1994" s="217">
        <f t="shared" si="1035"/>
        <v>0</v>
      </c>
      <c r="J1994" s="9">
        <f t="shared" si="1035"/>
        <v>33000</v>
      </c>
      <c r="K1994" s="9">
        <f t="shared" si="1036"/>
        <v>33100</v>
      </c>
      <c r="L1994" s="217">
        <f t="shared" si="1037"/>
        <v>0</v>
      </c>
      <c r="M1994" s="9">
        <f t="shared" si="1037"/>
        <v>33100</v>
      </c>
      <c r="N1994" s="9">
        <f t="shared" si="1036"/>
        <v>33700</v>
      </c>
      <c r="O1994" s="217">
        <f t="shared" si="1038"/>
        <v>0</v>
      </c>
      <c r="P1994" s="9">
        <f t="shared" si="1038"/>
        <v>33700</v>
      </c>
    </row>
    <row r="1995" spans="2:16" s="12" customFormat="1" ht="30" customHeight="1" x14ac:dyDescent="0.25">
      <c r="B1995" s="156" t="s">
        <v>1762</v>
      </c>
      <c r="C1995" s="19">
        <v>814</v>
      </c>
      <c r="D1995" s="24" t="s">
        <v>130</v>
      </c>
      <c r="E1995" s="24" t="s">
        <v>14</v>
      </c>
      <c r="F1995" s="89" t="s">
        <v>1763</v>
      </c>
      <c r="G1995" s="19"/>
      <c r="H1995" s="9">
        <f>H1996</f>
        <v>33000</v>
      </c>
      <c r="I1995" s="217">
        <f t="shared" si="1035"/>
        <v>0</v>
      </c>
      <c r="J1995" s="9">
        <f t="shared" si="1035"/>
        <v>33000</v>
      </c>
      <c r="K1995" s="9">
        <f t="shared" si="1036"/>
        <v>33100</v>
      </c>
      <c r="L1995" s="217">
        <f t="shared" si="1037"/>
        <v>0</v>
      </c>
      <c r="M1995" s="9">
        <f t="shared" si="1037"/>
        <v>33100</v>
      </c>
      <c r="N1995" s="9">
        <f t="shared" si="1036"/>
        <v>33700</v>
      </c>
      <c r="O1995" s="217">
        <f t="shared" si="1038"/>
        <v>0</v>
      </c>
      <c r="P1995" s="9">
        <f t="shared" si="1038"/>
        <v>33700</v>
      </c>
    </row>
    <row r="1996" spans="2:16" s="12" customFormat="1" ht="68.25" customHeight="1" x14ac:dyDescent="0.25">
      <c r="B1996" s="156" t="s">
        <v>1764</v>
      </c>
      <c r="C1996" s="19">
        <v>814</v>
      </c>
      <c r="D1996" s="24" t="s">
        <v>130</v>
      </c>
      <c r="E1996" s="24" t="s">
        <v>14</v>
      </c>
      <c r="F1996" s="138" t="s">
        <v>1765</v>
      </c>
      <c r="G1996" s="21">
        <v>500</v>
      </c>
      <c r="H1996" s="9">
        <v>33000</v>
      </c>
      <c r="I1996" s="217"/>
      <c r="J1996" s="9">
        <f>H1996+I1996</f>
        <v>33000</v>
      </c>
      <c r="K1996" s="9">
        <v>33100</v>
      </c>
      <c r="L1996" s="217"/>
      <c r="M1996" s="9">
        <f>K1996+L1996</f>
        <v>33100</v>
      </c>
      <c r="N1996" s="9">
        <v>33700</v>
      </c>
      <c r="O1996" s="217"/>
      <c r="P1996" s="9">
        <f>N1996+O1996</f>
        <v>33700</v>
      </c>
    </row>
    <row r="1997" spans="2:16" s="12" customFormat="1" ht="15.75" x14ac:dyDescent="0.25">
      <c r="B1997" s="158" t="s">
        <v>1766</v>
      </c>
      <c r="C1997" s="19">
        <v>814</v>
      </c>
      <c r="D1997" s="17" t="s">
        <v>130</v>
      </c>
      <c r="E1997" s="17" t="s">
        <v>27</v>
      </c>
      <c r="F1997" s="104"/>
      <c r="G1997" s="19"/>
      <c r="H1997" s="8">
        <f>H1998</f>
        <v>247974</v>
      </c>
      <c r="I1997" s="211">
        <f t="shared" ref="I1997:J1999" si="1039">I1998</f>
        <v>0</v>
      </c>
      <c r="J1997" s="8">
        <f t="shared" si="1039"/>
        <v>247974</v>
      </c>
      <c r="K1997" s="8">
        <f t="shared" ref="K1997:N1999" si="1040">K1998</f>
        <v>267853</v>
      </c>
      <c r="L1997" s="211">
        <f t="shared" ref="L1997:M1999" si="1041">L1998</f>
        <v>0</v>
      </c>
      <c r="M1997" s="8">
        <f t="shared" si="1041"/>
        <v>267853</v>
      </c>
      <c r="N1997" s="8">
        <f t="shared" si="1040"/>
        <v>272726</v>
      </c>
      <c r="O1997" s="211">
        <f t="shared" ref="O1997:P1999" si="1042">O1998</f>
        <v>0</v>
      </c>
      <c r="P1997" s="8">
        <f t="shared" si="1042"/>
        <v>272726</v>
      </c>
    </row>
    <row r="1998" spans="2:16" s="12" customFormat="1" ht="45" customHeight="1" x14ac:dyDescent="0.25">
      <c r="B1998" s="261" t="s">
        <v>1761</v>
      </c>
      <c r="C1998" s="21">
        <v>814</v>
      </c>
      <c r="D1998" s="24" t="s">
        <v>130</v>
      </c>
      <c r="E1998" s="24" t="s">
        <v>27</v>
      </c>
      <c r="F1998" s="88">
        <v>13</v>
      </c>
      <c r="G1998" s="21"/>
      <c r="H1998" s="9">
        <f>H1999</f>
        <v>247974</v>
      </c>
      <c r="I1998" s="217">
        <f t="shared" si="1039"/>
        <v>0</v>
      </c>
      <c r="J1998" s="9">
        <f t="shared" si="1039"/>
        <v>247974</v>
      </c>
      <c r="K1998" s="9">
        <f t="shared" si="1040"/>
        <v>267853</v>
      </c>
      <c r="L1998" s="217">
        <f t="shared" si="1041"/>
        <v>0</v>
      </c>
      <c r="M1998" s="9">
        <f t="shared" si="1041"/>
        <v>267853</v>
      </c>
      <c r="N1998" s="9">
        <f t="shared" si="1040"/>
        <v>272726</v>
      </c>
      <c r="O1998" s="217">
        <f t="shared" si="1042"/>
        <v>0</v>
      </c>
      <c r="P1998" s="9">
        <f t="shared" si="1042"/>
        <v>272726</v>
      </c>
    </row>
    <row r="1999" spans="2:16" s="12" customFormat="1" ht="30" x14ac:dyDescent="0.25">
      <c r="B1999" s="261" t="s">
        <v>1726</v>
      </c>
      <c r="C1999" s="21">
        <v>814</v>
      </c>
      <c r="D1999" s="24" t="s">
        <v>130</v>
      </c>
      <c r="E1999" s="24" t="s">
        <v>27</v>
      </c>
      <c r="F1999" s="89" t="s">
        <v>691</v>
      </c>
      <c r="G1999" s="21"/>
      <c r="H1999" s="9">
        <f>H2000</f>
        <v>247974</v>
      </c>
      <c r="I1999" s="217">
        <f t="shared" si="1039"/>
        <v>0</v>
      </c>
      <c r="J1999" s="9">
        <f t="shared" si="1039"/>
        <v>247974</v>
      </c>
      <c r="K1999" s="9">
        <f t="shared" si="1040"/>
        <v>267853</v>
      </c>
      <c r="L1999" s="217">
        <f t="shared" si="1041"/>
        <v>0</v>
      </c>
      <c r="M1999" s="9">
        <f t="shared" si="1041"/>
        <v>267853</v>
      </c>
      <c r="N1999" s="9">
        <f t="shared" si="1040"/>
        <v>272726</v>
      </c>
      <c r="O1999" s="217">
        <f t="shared" si="1042"/>
        <v>0</v>
      </c>
      <c r="P1999" s="9">
        <f t="shared" si="1042"/>
        <v>272726</v>
      </c>
    </row>
    <row r="2000" spans="2:16" s="12" customFormat="1" ht="27" customHeight="1" x14ac:dyDescent="0.25">
      <c r="B2000" s="156" t="s">
        <v>1762</v>
      </c>
      <c r="C2000" s="19">
        <v>814</v>
      </c>
      <c r="D2000" s="24" t="s">
        <v>130</v>
      </c>
      <c r="E2000" s="24" t="s">
        <v>27</v>
      </c>
      <c r="F2000" s="89" t="s">
        <v>1763</v>
      </c>
      <c r="G2000" s="21"/>
      <c r="H2000" s="9">
        <f t="shared" ref="H2000:P2000" si="1043">H2001+H2002</f>
        <v>247974</v>
      </c>
      <c r="I2000" s="217">
        <f t="shared" si="1043"/>
        <v>0</v>
      </c>
      <c r="J2000" s="9">
        <f t="shared" si="1043"/>
        <v>247974</v>
      </c>
      <c r="K2000" s="9">
        <f t="shared" si="1043"/>
        <v>267853</v>
      </c>
      <c r="L2000" s="217">
        <f t="shared" si="1043"/>
        <v>0</v>
      </c>
      <c r="M2000" s="9">
        <f t="shared" si="1043"/>
        <v>267853</v>
      </c>
      <c r="N2000" s="9">
        <f t="shared" si="1043"/>
        <v>272726</v>
      </c>
      <c r="O2000" s="217">
        <f t="shared" si="1043"/>
        <v>0</v>
      </c>
      <c r="P2000" s="9">
        <f t="shared" si="1043"/>
        <v>272726</v>
      </c>
    </row>
    <row r="2001" spans="2:16" s="12" customFormat="1" ht="69" customHeight="1" thickBot="1" x14ac:dyDescent="0.3">
      <c r="B2001" s="156" t="s">
        <v>1767</v>
      </c>
      <c r="C2001" s="19">
        <v>814</v>
      </c>
      <c r="D2001" s="24" t="s">
        <v>130</v>
      </c>
      <c r="E2001" s="24" t="s">
        <v>27</v>
      </c>
      <c r="F2001" s="89" t="s">
        <v>1765</v>
      </c>
      <c r="G2001" s="21">
        <v>300</v>
      </c>
      <c r="H2001" s="43">
        <v>247974</v>
      </c>
      <c r="I2001" s="213"/>
      <c r="J2001" s="43">
        <f>H2001+I2001</f>
        <v>247974</v>
      </c>
      <c r="K2001" s="43">
        <v>267853</v>
      </c>
      <c r="L2001" s="213"/>
      <c r="M2001" s="43">
        <f>K2001+L2001</f>
        <v>267853</v>
      </c>
      <c r="N2001" s="43">
        <v>272726</v>
      </c>
      <c r="O2001" s="213"/>
      <c r="P2001" s="43">
        <f>N2001+O2001</f>
        <v>272726</v>
      </c>
    </row>
    <row r="2002" spans="2:16" s="12" customFormat="1" ht="69" hidden="1" customHeight="1" thickBot="1" x14ac:dyDescent="0.3">
      <c r="B2002" s="156" t="s">
        <v>1764</v>
      </c>
      <c r="C2002" s="19">
        <v>814</v>
      </c>
      <c r="D2002" s="24" t="s">
        <v>130</v>
      </c>
      <c r="E2002" s="24" t="s">
        <v>27</v>
      </c>
      <c r="F2002" s="138" t="s">
        <v>1765</v>
      </c>
      <c r="G2002" s="21">
        <v>500</v>
      </c>
      <c r="H2002" s="43"/>
      <c r="I2002" s="213"/>
      <c r="J2002" s="43"/>
      <c r="K2002" s="43"/>
      <c r="L2002" s="213"/>
      <c r="M2002" s="43"/>
      <c r="N2002" s="43"/>
      <c r="O2002" s="213"/>
      <c r="P2002" s="43"/>
    </row>
    <row r="2003" spans="2:16" s="12" customFormat="1" ht="28.5" hidden="1" customHeight="1" x14ac:dyDescent="0.25">
      <c r="B2003" s="163"/>
      <c r="C2003" s="141"/>
      <c r="D2003" s="23"/>
      <c r="E2003" s="23"/>
      <c r="F2003" s="88"/>
      <c r="G2003" s="21"/>
      <c r="H2003" s="43"/>
      <c r="I2003" s="213"/>
      <c r="J2003" s="43"/>
      <c r="K2003" s="43"/>
      <c r="L2003" s="213"/>
      <c r="M2003" s="43"/>
      <c r="N2003" s="43"/>
      <c r="O2003" s="213"/>
      <c r="P2003" s="43"/>
    </row>
    <row r="2004" spans="2:16" s="12" customFormat="1" ht="18" hidden="1" customHeight="1" x14ac:dyDescent="0.25">
      <c r="B2004" s="163"/>
      <c r="C2004" s="141"/>
      <c r="D2004" s="23"/>
      <c r="E2004" s="23"/>
      <c r="F2004" s="88"/>
      <c r="G2004" s="21"/>
      <c r="H2004" s="43"/>
      <c r="I2004" s="213"/>
      <c r="J2004" s="43"/>
      <c r="K2004" s="43"/>
      <c r="L2004" s="213"/>
      <c r="M2004" s="43"/>
      <c r="N2004" s="43"/>
      <c r="O2004" s="213"/>
      <c r="P2004" s="43"/>
    </row>
    <row r="2005" spans="2:16" s="12" customFormat="1" ht="60.75" hidden="1" customHeight="1" thickBot="1" x14ac:dyDescent="0.3">
      <c r="B2005" s="190"/>
      <c r="C2005" s="142"/>
      <c r="D2005" s="23"/>
      <c r="E2005" s="23"/>
      <c r="F2005" s="88"/>
      <c r="G2005" s="21"/>
      <c r="H2005" s="43"/>
      <c r="I2005" s="213"/>
      <c r="J2005" s="43"/>
      <c r="K2005" s="43"/>
      <c r="L2005" s="213"/>
      <c r="M2005" s="43"/>
      <c r="N2005" s="43"/>
      <c r="O2005" s="213"/>
      <c r="P2005" s="43"/>
    </row>
    <row r="2006" spans="2:16" s="12" customFormat="1" ht="33" customHeight="1" thickBot="1" x14ac:dyDescent="0.3">
      <c r="B2006" s="161" t="s">
        <v>1768</v>
      </c>
      <c r="C2006" s="133" t="s">
        <v>1769</v>
      </c>
      <c r="D2006" s="27"/>
      <c r="E2006" s="27"/>
      <c r="F2006" s="27"/>
      <c r="G2006" s="27"/>
      <c r="H2006" s="6">
        <f t="shared" ref="H2006:P2006" si="1044">H2018+H2007</f>
        <v>20516</v>
      </c>
      <c r="I2006" s="215">
        <f t="shared" si="1044"/>
        <v>0</v>
      </c>
      <c r="J2006" s="6">
        <f t="shared" si="1044"/>
        <v>20516</v>
      </c>
      <c r="K2006" s="6">
        <f t="shared" si="1044"/>
        <v>21113</v>
      </c>
      <c r="L2006" s="215">
        <f t="shared" si="1044"/>
        <v>-564</v>
      </c>
      <c r="M2006" s="6">
        <f t="shared" si="1044"/>
        <v>20549</v>
      </c>
      <c r="N2006" s="6">
        <f t="shared" si="1044"/>
        <v>21246</v>
      </c>
      <c r="O2006" s="215">
        <f t="shared" si="1044"/>
        <v>-568</v>
      </c>
      <c r="P2006" s="6">
        <f t="shared" si="1044"/>
        <v>20678</v>
      </c>
    </row>
    <row r="2007" spans="2:16" s="12" customFormat="1" ht="15.75" x14ac:dyDescent="0.25">
      <c r="B2007" s="160" t="s">
        <v>154</v>
      </c>
      <c r="C2007" s="50" t="s">
        <v>1769</v>
      </c>
      <c r="D2007" s="47" t="s">
        <v>63</v>
      </c>
      <c r="E2007" s="46"/>
      <c r="F2007" s="49"/>
      <c r="G2007" s="46"/>
      <c r="H2007" s="44">
        <f t="shared" ref="H2007:P2007" si="1045">H2008</f>
        <v>20487</v>
      </c>
      <c r="I2007" s="216">
        <f t="shared" si="1045"/>
        <v>0</v>
      </c>
      <c r="J2007" s="44">
        <f t="shared" si="1045"/>
        <v>20487</v>
      </c>
      <c r="K2007" s="44">
        <f t="shared" si="1045"/>
        <v>21084</v>
      </c>
      <c r="L2007" s="216">
        <f t="shared" si="1045"/>
        <v>-564</v>
      </c>
      <c r="M2007" s="44">
        <f t="shared" si="1045"/>
        <v>20520</v>
      </c>
      <c r="N2007" s="44">
        <f t="shared" si="1045"/>
        <v>21217</v>
      </c>
      <c r="O2007" s="216">
        <f t="shared" si="1045"/>
        <v>-568</v>
      </c>
      <c r="P2007" s="44">
        <f t="shared" si="1045"/>
        <v>20649</v>
      </c>
    </row>
    <row r="2008" spans="2:16" s="12" customFormat="1" ht="29.25" customHeight="1" x14ac:dyDescent="0.25">
      <c r="B2008" s="160" t="s">
        <v>155</v>
      </c>
      <c r="C2008" s="49">
        <v>815</v>
      </c>
      <c r="D2008" s="47" t="s">
        <v>63</v>
      </c>
      <c r="E2008" s="47" t="s">
        <v>156</v>
      </c>
      <c r="F2008" s="49"/>
      <c r="G2008" s="46"/>
      <c r="H2008" s="44">
        <f t="shared" ref="H2008:P2008" si="1046">H2013+H2009</f>
        <v>20487</v>
      </c>
      <c r="I2008" s="216">
        <f t="shared" si="1046"/>
        <v>0</v>
      </c>
      <c r="J2008" s="44">
        <f t="shared" si="1046"/>
        <v>20487</v>
      </c>
      <c r="K2008" s="44">
        <f t="shared" si="1046"/>
        <v>21084</v>
      </c>
      <c r="L2008" s="216">
        <f t="shared" si="1046"/>
        <v>-564</v>
      </c>
      <c r="M2008" s="44">
        <f t="shared" si="1046"/>
        <v>20520</v>
      </c>
      <c r="N2008" s="44">
        <f t="shared" si="1046"/>
        <v>21217</v>
      </c>
      <c r="O2008" s="216">
        <f t="shared" si="1046"/>
        <v>-568</v>
      </c>
      <c r="P2008" s="44">
        <f t="shared" si="1046"/>
        <v>20649</v>
      </c>
    </row>
    <row r="2009" spans="2:16" s="12" customFormat="1" ht="54" customHeight="1" x14ac:dyDescent="0.25">
      <c r="B2009" s="157" t="s">
        <v>678</v>
      </c>
      <c r="C2009" s="49">
        <v>815</v>
      </c>
      <c r="D2009" s="52" t="s">
        <v>63</v>
      </c>
      <c r="E2009" s="52" t="s">
        <v>156</v>
      </c>
      <c r="F2009" s="143">
        <v>9</v>
      </c>
      <c r="G2009" s="46"/>
      <c r="H2009" s="43">
        <f>H2010</f>
        <v>100</v>
      </c>
      <c r="I2009" s="213">
        <f t="shared" ref="I2009:J2011" si="1047">I2010</f>
        <v>0</v>
      </c>
      <c r="J2009" s="43">
        <f t="shared" si="1047"/>
        <v>100</v>
      </c>
      <c r="K2009" s="43">
        <f t="shared" ref="K2009:N2011" si="1048">K2010</f>
        <v>100</v>
      </c>
      <c r="L2009" s="213">
        <f t="shared" ref="L2009:M2011" si="1049">L2010</f>
        <v>0</v>
      </c>
      <c r="M2009" s="43">
        <f t="shared" si="1049"/>
        <v>100</v>
      </c>
      <c r="N2009" s="43">
        <f t="shared" si="1048"/>
        <v>100</v>
      </c>
      <c r="O2009" s="213">
        <f t="shared" ref="O2009:P2011" si="1050">O2010</f>
        <v>0</v>
      </c>
      <c r="P2009" s="43">
        <f t="shared" si="1050"/>
        <v>100</v>
      </c>
    </row>
    <row r="2010" spans="2:16" s="12" customFormat="1" ht="27" customHeight="1" x14ac:dyDescent="0.25">
      <c r="B2010" s="157" t="s">
        <v>214</v>
      </c>
      <c r="C2010" s="49">
        <v>815</v>
      </c>
      <c r="D2010" s="52" t="s">
        <v>63</v>
      </c>
      <c r="E2010" s="52" t="s">
        <v>156</v>
      </c>
      <c r="F2010" s="154" t="s">
        <v>679</v>
      </c>
      <c r="G2010" s="46"/>
      <c r="H2010" s="43">
        <f>H2011</f>
        <v>100</v>
      </c>
      <c r="I2010" s="213">
        <f t="shared" si="1047"/>
        <v>0</v>
      </c>
      <c r="J2010" s="43">
        <f t="shared" si="1047"/>
        <v>100</v>
      </c>
      <c r="K2010" s="43">
        <f t="shared" si="1048"/>
        <v>100</v>
      </c>
      <c r="L2010" s="213">
        <f t="shared" si="1049"/>
        <v>0</v>
      </c>
      <c r="M2010" s="43">
        <f t="shared" si="1049"/>
        <v>100</v>
      </c>
      <c r="N2010" s="43">
        <f t="shared" si="1048"/>
        <v>100</v>
      </c>
      <c r="O2010" s="213">
        <f t="shared" si="1050"/>
        <v>0</v>
      </c>
      <c r="P2010" s="43">
        <f t="shared" si="1050"/>
        <v>100</v>
      </c>
    </row>
    <row r="2011" spans="2:16" s="12" customFormat="1" ht="43.5" customHeight="1" x14ac:dyDescent="0.25">
      <c r="B2011" s="157" t="s">
        <v>1770</v>
      </c>
      <c r="C2011" s="49">
        <v>815</v>
      </c>
      <c r="D2011" s="52" t="s">
        <v>63</v>
      </c>
      <c r="E2011" s="52" t="s">
        <v>156</v>
      </c>
      <c r="F2011" s="154" t="s">
        <v>714</v>
      </c>
      <c r="G2011" s="46"/>
      <c r="H2011" s="43">
        <f>H2012</f>
        <v>100</v>
      </c>
      <c r="I2011" s="213">
        <f t="shared" si="1047"/>
        <v>0</v>
      </c>
      <c r="J2011" s="43">
        <f t="shared" si="1047"/>
        <v>100</v>
      </c>
      <c r="K2011" s="43">
        <f t="shared" si="1048"/>
        <v>100</v>
      </c>
      <c r="L2011" s="213">
        <f t="shared" si="1049"/>
        <v>0</v>
      </c>
      <c r="M2011" s="43">
        <f t="shared" si="1049"/>
        <v>100</v>
      </c>
      <c r="N2011" s="43">
        <f t="shared" si="1048"/>
        <v>100</v>
      </c>
      <c r="O2011" s="213">
        <f t="shared" si="1050"/>
        <v>0</v>
      </c>
      <c r="P2011" s="43">
        <f t="shared" si="1050"/>
        <v>100</v>
      </c>
    </row>
    <row r="2012" spans="2:16" s="12" customFormat="1" ht="69" customHeight="1" x14ac:dyDescent="0.25">
      <c r="B2012" s="157" t="s">
        <v>715</v>
      </c>
      <c r="C2012" s="49">
        <v>815</v>
      </c>
      <c r="D2012" s="52" t="s">
        <v>63</v>
      </c>
      <c r="E2012" s="52" t="s">
        <v>156</v>
      </c>
      <c r="F2012" s="154" t="s">
        <v>716</v>
      </c>
      <c r="G2012" s="52" t="s">
        <v>150</v>
      </c>
      <c r="H2012" s="43">
        <v>100</v>
      </c>
      <c r="I2012" s="213"/>
      <c r="J2012" s="43">
        <f>H2012+I2012</f>
        <v>100</v>
      </c>
      <c r="K2012" s="43">
        <v>100</v>
      </c>
      <c r="L2012" s="213"/>
      <c r="M2012" s="43">
        <f>K2012+L2012</f>
        <v>100</v>
      </c>
      <c r="N2012" s="43">
        <v>100</v>
      </c>
      <c r="O2012" s="213"/>
      <c r="P2012" s="43">
        <f>N2012+O2012</f>
        <v>100</v>
      </c>
    </row>
    <row r="2013" spans="2:16" s="12" customFormat="1" ht="15.75" x14ac:dyDescent="0.25">
      <c r="B2013" s="157" t="s">
        <v>28</v>
      </c>
      <c r="C2013" s="49">
        <v>815</v>
      </c>
      <c r="D2013" s="52" t="s">
        <v>63</v>
      </c>
      <c r="E2013" s="52" t="s">
        <v>156</v>
      </c>
      <c r="F2013" s="98">
        <v>99</v>
      </c>
      <c r="G2013" s="51"/>
      <c r="H2013" s="43">
        <f t="shared" ref="H2013:P2013" si="1051">H2014</f>
        <v>20387</v>
      </c>
      <c r="I2013" s="213">
        <f t="shared" si="1051"/>
        <v>0</v>
      </c>
      <c r="J2013" s="43">
        <f t="shared" si="1051"/>
        <v>20387</v>
      </c>
      <c r="K2013" s="43">
        <f t="shared" si="1051"/>
        <v>20984</v>
      </c>
      <c r="L2013" s="213">
        <f t="shared" si="1051"/>
        <v>-564</v>
      </c>
      <c r="M2013" s="43">
        <f t="shared" si="1051"/>
        <v>20420</v>
      </c>
      <c r="N2013" s="43">
        <f t="shared" si="1051"/>
        <v>21117</v>
      </c>
      <c r="O2013" s="213">
        <f t="shared" si="1051"/>
        <v>-568</v>
      </c>
      <c r="P2013" s="43">
        <f t="shared" si="1051"/>
        <v>20549</v>
      </c>
    </row>
    <row r="2014" spans="2:16" s="12" customFormat="1" ht="15.75" x14ac:dyDescent="0.25">
      <c r="B2014" s="159" t="s">
        <v>29</v>
      </c>
      <c r="C2014" s="49">
        <v>815</v>
      </c>
      <c r="D2014" s="52" t="s">
        <v>63</v>
      </c>
      <c r="E2014" s="52" t="s">
        <v>156</v>
      </c>
      <c r="F2014" s="99" t="s">
        <v>87</v>
      </c>
      <c r="G2014" s="51"/>
      <c r="H2014" s="43">
        <f t="shared" ref="H2014:P2014" si="1052">H2015+H2016+H2017</f>
        <v>20387</v>
      </c>
      <c r="I2014" s="213">
        <f t="shared" si="1052"/>
        <v>0</v>
      </c>
      <c r="J2014" s="43">
        <f t="shared" si="1052"/>
        <v>20387</v>
      </c>
      <c r="K2014" s="43">
        <f t="shared" si="1052"/>
        <v>20984</v>
      </c>
      <c r="L2014" s="213">
        <f t="shared" si="1052"/>
        <v>-564</v>
      </c>
      <c r="M2014" s="43">
        <f t="shared" si="1052"/>
        <v>20420</v>
      </c>
      <c r="N2014" s="43">
        <f t="shared" si="1052"/>
        <v>21117</v>
      </c>
      <c r="O2014" s="213">
        <f t="shared" si="1052"/>
        <v>-568</v>
      </c>
      <c r="P2014" s="43">
        <f t="shared" si="1052"/>
        <v>20549</v>
      </c>
    </row>
    <row r="2015" spans="2:16" s="12" customFormat="1" ht="93" customHeight="1" x14ac:dyDescent="0.25">
      <c r="B2015" s="162" t="s">
        <v>37</v>
      </c>
      <c r="C2015" s="49">
        <v>815</v>
      </c>
      <c r="D2015" s="52" t="s">
        <v>63</v>
      </c>
      <c r="E2015" s="52" t="s">
        <v>156</v>
      </c>
      <c r="F2015" s="99" t="s">
        <v>38</v>
      </c>
      <c r="G2015" s="52" t="s">
        <v>18</v>
      </c>
      <c r="H2015" s="43">
        <v>18486</v>
      </c>
      <c r="I2015" s="213"/>
      <c r="J2015" s="43">
        <f>H2015+I2015</f>
        <v>18486</v>
      </c>
      <c r="K2015" s="43">
        <v>19083</v>
      </c>
      <c r="L2015" s="213">
        <v>-564</v>
      </c>
      <c r="M2015" s="43">
        <f>K2015+L2015</f>
        <v>18519</v>
      </c>
      <c r="N2015" s="43">
        <v>19216</v>
      </c>
      <c r="O2015" s="213">
        <v>-568</v>
      </c>
      <c r="P2015" s="43">
        <f>N2015+O2015</f>
        <v>18648</v>
      </c>
    </row>
    <row r="2016" spans="2:16" s="12" customFormat="1" ht="59.25" customHeight="1" x14ac:dyDescent="0.25">
      <c r="B2016" s="157" t="s">
        <v>39</v>
      </c>
      <c r="C2016" s="49">
        <v>815</v>
      </c>
      <c r="D2016" s="52" t="s">
        <v>63</v>
      </c>
      <c r="E2016" s="52" t="s">
        <v>156</v>
      </c>
      <c r="F2016" s="99" t="s">
        <v>38</v>
      </c>
      <c r="G2016" s="52" t="s">
        <v>20</v>
      </c>
      <c r="H2016" s="43">
        <v>1884</v>
      </c>
      <c r="I2016" s="213"/>
      <c r="J2016" s="43">
        <f>H2016+I2016</f>
        <v>1884</v>
      </c>
      <c r="K2016" s="43">
        <v>1884</v>
      </c>
      <c r="L2016" s="213"/>
      <c r="M2016" s="43">
        <f>K2016+L2016</f>
        <v>1884</v>
      </c>
      <c r="N2016" s="43">
        <v>1884</v>
      </c>
      <c r="O2016" s="213"/>
      <c r="P2016" s="43">
        <f>N2016+O2016</f>
        <v>1884</v>
      </c>
    </row>
    <row r="2017" spans="2:16" s="12" customFormat="1" ht="45.75" customHeight="1" x14ac:dyDescent="0.25">
      <c r="B2017" s="156" t="s">
        <v>40</v>
      </c>
      <c r="C2017" s="49">
        <v>815</v>
      </c>
      <c r="D2017" s="52" t="s">
        <v>63</v>
      </c>
      <c r="E2017" s="52" t="s">
        <v>156</v>
      </c>
      <c r="F2017" s="99" t="s">
        <v>38</v>
      </c>
      <c r="G2017" s="52" t="s">
        <v>22</v>
      </c>
      <c r="H2017" s="43">
        <v>17</v>
      </c>
      <c r="I2017" s="213"/>
      <c r="J2017" s="43">
        <f>H2017+I2017</f>
        <v>17</v>
      </c>
      <c r="K2017" s="43">
        <v>17</v>
      </c>
      <c r="L2017" s="213"/>
      <c r="M2017" s="43">
        <f>K2017+L2017</f>
        <v>17</v>
      </c>
      <c r="N2017" s="43">
        <v>17</v>
      </c>
      <c r="O2017" s="213"/>
      <c r="P2017" s="43">
        <f>N2017+O2017</f>
        <v>17</v>
      </c>
    </row>
    <row r="2018" spans="2:16" ht="15.75" x14ac:dyDescent="0.25">
      <c r="B2018" s="158" t="s">
        <v>47</v>
      </c>
      <c r="C2018" s="65">
        <v>815</v>
      </c>
      <c r="D2018" s="19" t="s">
        <v>360</v>
      </c>
      <c r="E2018" s="19"/>
      <c r="F2018" s="19"/>
      <c r="G2018" s="29"/>
      <c r="H2018" s="8">
        <f>H2019</f>
        <v>29</v>
      </c>
      <c r="I2018" s="211">
        <f t="shared" ref="I2018:J2022" si="1053">I2019</f>
        <v>0</v>
      </c>
      <c r="J2018" s="8">
        <f t="shared" si="1053"/>
        <v>29</v>
      </c>
      <c r="K2018" s="8">
        <f t="shared" ref="K2018:N2022" si="1054">K2019</f>
        <v>29</v>
      </c>
      <c r="L2018" s="211">
        <f t="shared" ref="L2018:M2022" si="1055">L2019</f>
        <v>0</v>
      </c>
      <c r="M2018" s="8">
        <f t="shared" si="1055"/>
        <v>29</v>
      </c>
      <c r="N2018" s="8">
        <f t="shared" si="1054"/>
        <v>29</v>
      </c>
      <c r="O2018" s="211">
        <f t="shared" ref="O2018:P2022" si="1056">O2019</f>
        <v>0</v>
      </c>
      <c r="P2018" s="8">
        <f t="shared" si="1056"/>
        <v>29</v>
      </c>
    </row>
    <row r="2019" spans="2:16" ht="29.25" x14ac:dyDescent="0.25">
      <c r="B2019" s="158" t="s">
        <v>49</v>
      </c>
      <c r="C2019" s="65">
        <v>815</v>
      </c>
      <c r="D2019" s="34" t="s">
        <v>48</v>
      </c>
      <c r="E2019" s="34" t="s">
        <v>15</v>
      </c>
      <c r="F2019" s="33"/>
      <c r="G2019" s="35"/>
      <c r="H2019" s="8">
        <f>H2020</f>
        <v>29</v>
      </c>
      <c r="I2019" s="211">
        <f t="shared" si="1053"/>
        <v>0</v>
      </c>
      <c r="J2019" s="8">
        <f t="shared" si="1053"/>
        <v>29</v>
      </c>
      <c r="K2019" s="8">
        <f t="shared" si="1054"/>
        <v>29</v>
      </c>
      <c r="L2019" s="211">
        <f t="shared" si="1055"/>
        <v>0</v>
      </c>
      <c r="M2019" s="8">
        <f t="shared" si="1055"/>
        <v>29</v>
      </c>
      <c r="N2019" s="8">
        <f t="shared" si="1054"/>
        <v>29</v>
      </c>
      <c r="O2019" s="211">
        <f t="shared" si="1056"/>
        <v>0</v>
      </c>
      <c r="P2019" s="8">
        <f t="shared" si="1056"/>
        <v>29</v>
      </c>
    </row>
    <row r="2020" spans="2:16" ht="42" customHeight="1" x14ac:dyDescent="0.25">
      <c r="B2020" s="156" t="s">
        <v>50</v>
      </c>
      <c r="C2020" s="65">
        <v>815</v>
      </c>
      <c r="D2020" s="61" t="s">
        <v>48</v>
      </c>
      <c r="E2020" s="61" t="s">
        <v>15</v>
      </c>
      <c r="F2020" s="93" t="s">
        <v>51</v>
      </c>
      <c r="G2020" s="58"/>
      <c r="H2020" s="9">
        <f>H2021</f>
        <v>29</v>
      </c>
      <c r="I2020" s="217">
        <f t="shared" si="1053"/>
        <v>0</v>
      </c>
      <c r="J2020" s="9">
        <f t="shared" si="1053"/>
        <v>29</v>
      </c>
      <c r="K2020" s="9">
        <f t="shared" si="1054"/>
        <v>29</v>
      </c>
      <c r="L2020" s="217">
        <f t="shared" si="1055"/>
        <v>0</v>
      </c>
      <c r="M2020" s="9">
        <f t="shared" si="1055"/>
        <v>29</v>
      </c>
      <c r="N2020" s="9">
        <f t="shared" si="1054"/>
        <v>29</v>
      </c>
      <c r="O2020" s="217">
        <f t="shared" si="1056"/>
        <v>0</v>
      </c>
      <c r="P2020" s="9">
        <f t="shared" si="1056"/>
        <v>29</v>
      </c>
    </row>
    <row r="2021" spans="2:16" ht="30" x14ac:dyDescent="0.25">
      <c r="B2021" s="156" t="s">
        <v>205</v>
      </c>
      <c r="C2021" s="65">
        <v>815</v>
      </c>
      <c r="D2021" s="61" t="s">
        <v>48</v>
      </c>
      <c r="E2021" s="61" t="s">
        <v>15</v>
      </c>
      <c r="F2021" s="93" t="s">
        <v>53</v>
      </c>
      <c r="G2021" s="58"/>
      <c r="H2021" s="9">
        <f>H2022</f>
        <v>29</v>
      </c>
      <c r="I2021" s="217">
        <f t="shared" si="1053"/>
        <v>0</v>
      </c>
      <c r="J2021" s="9">
        <f t="shared" si="1053"/>
        <v>29</v>
      </c>
      <c r="K2021" s="9">
        <f t="shared" si="1054"/>
        <v>29</v>
      </c>
      <c r="L2021" s="217">
        <f t="shared" si="1055"/>
        <v>0</v>
      </c>
      <c r="M2021" s="9">
        <f t="shared" si="1055"/>
        <v>29</v>
      </c>
      <c r="N2021" s="9">
        <f t="shared" si="1054"/>
        <v>29</v>
      </c>
      <c r="O2021" s="217">
        <f t="shared" si="1056"/>
        <v>0</v>
      </c>
      <c r="P2021" s="9">
        <f t="shared" si="1056"/>
        <v>29</v>
      </c>
    </row>
    <row r="2022" spans="2:16" ht="30" x14ac:dyDescent="0.25">
      <c r="B2022" s="156" t="s">
        <v>1771</v>
      </c>
      <c r="C2022" s="65">
        <v>815</v>
      </c>
      <c r="D2022" s="61" t="s">
        <v>48</v>
      </c>
      <c r="E2022" s="61" t="s">
        <v>15</v>
      </c>
      <c r="F2022" s="93" t="s">
        <v>55</v>
      </c>
      <c r="G2022" s="58"/>
      <c r="H2022" s="9">
        <f>H2023</f>
        <v>29</v>
      </c>
      <c r="I2022" s="217">
        <f t="shared" si="1053"/>
        <v>0</v>
      </c>
      <c r="J2022" s="9">
        <f t="shared" si="1053"/>
        <v>29</v>
      </c>
      <c r="K2022" s="9">
        <f t="shared" si="1054"/>
        <v>29</v>
      </c>
      <c r="L2022" s="217">
        <f t="shared" si="1055"/>
        <v>0</v>
      </c>
      <c r="M2022" s="9">
        <f t="shared" si="1055"/>
        <v>29</v>
      </c>
      <c r="N2022" s="9">
        <f t="shared" si="1054"/>
        <v>29</v>
      </c>
      <c r="O2022" s="217">
        <f t="shared" si="1056"/>
        <v>0</v>
      </c>
      <c r="P2022" s="9">
        <f t="shared" si="1056"/>
        <v>29</v>
      </c>
    </row>
    <row r="2023" spans="2:16" ht="57" customHeight="1" thickBot="1" x14ac:dyDescent="0.3">
      <c r="B2023" s="156" t="s">
        <v>2329</v>
      </c>
      <c r="C2023" s="65">
        <v>815</v>
      </c>
      <c r="D2023" s="61" t="s">
        <v>48</v>
      </c>
      <c r="E2023" s="61" t="s">
        <v>15</v>
      </c>
      <c r="F2023" s="93" t="s">
        <v>56</v>
      </c>
      <c r="G2023" s="58">
        <v>200</v>
      </c>
      <c r="H2023" s="43">
        <v>29</v>
      </c>
      <c r="I2023" s="213"/>
      <c r="J2023" s="43">
        <f>H2023+I2023</f>
        <v>29</v>
      </c>
      <c r="K2023" s="43">
        <v>29</v>
      </c>
      <c r="L2023" s="213"/>
      <c r="M2023" s="43">
        <f>K2023+L2023</f>
        <v>29</v>
      </c>
      <c r="N2023" s="43">
        <v>29</v>
      </c>
      <c r="O2023" s="213"/>
      <c r="P2023" s="43">
        <f>N2023+O2023</f>
        <v>29</v>
      </c>
    </row>
    <row r="2024" spans="2:16" ht="30" thickBot="1" x14ac:dyDescent="0.3">
      <c r="B2024" s="161" t="s">
        <v>1772</v>
      </c>
      <c r="C2024" s="133" t="s">
        <v>1773</v>
      </c>
      <c r="D2024" s="27"/>
      <c r="E2024" s="27"/>
      <c r="F2024" s="27"/>
      <c r="G2024" s="27"/>
      <c r="H2024" s="7">
        <f t="shared" ref="H2024:P2024" si="1057">H2025</f>
        <v>111777</v>
      </c>
      <c r="I2024" s="210">
        <f t="shared" si="1057"/>
        <v>6343</v>
      </c>
      <c r="J2024" s="7">
        <f t="shared" si="1057"/>
        <v>118120</v>
      </c>
      <c r="K2024" s="7">
        <f t="shared" si="1057"/>
        <v>111533</v>
      </c>
      <c r="L2024" s="210">
        <f t="shared" si="1057"/>
        <v>-1601</v>
      </c>
      <c r="M2024" s="7">
        <f t="shared" si="1057"/>
        <v>109932</v>
      </c>
      <c r="N2024" s="7">
        <f t="shared" si="1057"/>
        <v>114505</v>
      </c>
      <c r="O2024" s="210">
        <f t="shared" si="1057"/>
        <v>-1652</v>
      </c>
      <c r="P2024" s="7">
        <f t="shared" si="1057"/>
        <v>112853</v>
      </c>
    </row>
    <row r="2025" spans="2:16" s="12" customFormat="1" ht="15.75" x14ac:dyDescent="0.25">
      <c r="B2025" s="158" t="s">
        <v>47</v>
      </c>
      <c r="C2025" s="17" t="s">
        <v>1773</v>
      </c>
      <c r="D2025" s="19" t="s">
        <v>360</v>
      </c>
      <c r="E2025" s="19"/>
      <c r="F2025" s="19"/>
      <c r="G2025" s="29"/>
      <c r="H2025" s="8">
        <f t="shared" ref="H2025:P2025" si="1058">H2026+H2031</f>
        <v>111777</v>
      </c>
      <c r="I2025" s="211">
        <f t="shared" si="1058"/>
        <v>6343</v>
      </c>
      <c r="J2025" s="8">
        <f t="shared" si="1058"/>
        <v>118120</v>
      </c>
      <c r="K2025" s="8">
        <f t="shared" si="1058"/>
        <v>111533</v>
      </c>
      <c r="L2025" s="211">
        <f t="shared" si="1058"/>
        <v>-1601</v>
      </c>
      <c r="M2025" s="8">
        <f t="shared" si="1058"/>
        <v>109932</v>
      </c>
      <c r="N2025" s="8">
        <f t="shared" si="1058"/>
        <v>114505</v>
      </c>
      <c r="O2025" s="211">
        <f t="shared" si="1058"/>
        <v>-1652</v>
      </c>
      <c r="P2025" s="8">
        <f t="shared" si="1058"/>
        <v>112853</v>
      </c>
    </row>
    <row r="2026" spans="2:16" s="12" customFormat="1" ht="29.25" x14ac:dyDescent="0.25">
      <c r="B2026" s="158" t="s">
        <v>49</v>
      </c>
      <c r="C2026" s="17" t="s">
        <v>1773</v>
      </c>
      <c r="D2026" s="34" t="s">
        <v>48</v>
      </c>
      <c r="E2026" s="34" t="s">
        <v>15</v>
      </c>
      <c r="F2026" s="33"/>
      <c r="G2026" s="35"/>
      <c r="H2026" s="8">
        <f>H2027</f>
        <v>14</v>
      </c>
      <c r="I2026" s="211">
        <f t="shared" ref="I2026:J2029" si="1059">I2027</f>
        <v>0</v>
      </c>
      <c r="J2026" s="8">
        <f t="shared" si="1059"/>
        <v>14</v>
      </c>
      <c r="K2026" s="8">
        <f t="shared" ref="K2026:N2029" si="1060">K2027</f>
        <v>14</v>
      </c>
      <c r="L2026" s="211">
        <f t="shared" ref="L2026:M2029" si="1061">L2027</f>
        <v>0</v>
      </c>
      <c r="M2026" s="8">
        <f t="shared" si="1061"/>
        <v>14</v>
      </c>
      <c r="N2026" s="8">
        <f t="shared" si="1060"/>
        <v>14</v>
      </c>
      <c r="O2026" s="211">
        <f t="shared" ref="O2026:P2029" si="1062">O2027</f>
        <v>0</v>
      </c>
      <c r="P2026" s="8">
        <f t="shared" si="1062"/>
        <v>14</v>
      </c>
    </row>
    <row r="2027" spans="2:16" s="12" customFormat="1" ht="41.25" customHeight="1" x14ac:dyDescent="0.25">
      <c r="B2027" s="156" t="s">
        <v>50</v>
      </c>
      <c r="C2027" s="17" t="s">
        <v>1773</v>
      </c>
      <c r="D2027" s="61" t="s">
        <v>48</v>
      </c>
      <c r="E2027" s="61" t="s">
        <v>15</v>
      </c>
      <c r="F2027" s="93" t="s">
        <v>51</v>
      </c>
      <c r="G2027" s="58"/>
      <c r="H2027" s="9">
        <f>H2028</f>
        <v>14</v>
      </c>
      <c r="I2027" s="217">
        <f t="shared" si="1059"/>
        <v>0</v>
      </c>
      <c r="J2027" s="9">
        <f t="shared" si="1059"/>
        <v>14</v>
      </c>
      <c r="K2027" s="9">
        <f t="shared" si="1060"/>
        <v>14</v>
      </c>
      <c r="L2027" s="217">
        <f t="shared" si="1061"/>
        <v>0</v>
      </c>
      <c r="M2027" s="9">
        <f t="shared" si="1061"/>
        <v>14</v>
      </c>
      <c r="N2027" s="9">
        <f t="shared" si="1060"/>
        <v>14</v>
      </c>
      <c r="O2027" s="217">
        <f t="shared" si="1062"/>
        <v>0</v>
      </c>
      <c r="P2027" s="9">
        <f t="shared" si="1062"/>
        <v>14</v>
      </c>
    </row>
    <row r="2028" spans="2:16" s="12" customFormat="1" ht="40.5" customHeight="1" x14ac:dyDescent="0.25">
      <c r="B2028" s="156" t="s">
        <v>205</v>
      </c>
      <c r="C2028" s="17" t="s">
        <v>1773</v>
      </c>
      <c r="D2028" s="61" t="s">
        <v>48</v>
      </c>
      <c r="E2028" s="61" t="s">
        <v>15</v>
      </c>
      <c r="F2028" s="93" t="s">
        <v>53</v>
      </c>
      <c r="G2028" s="58"/>
      <c r="H2028" s="43">
        <f>H2029</f>
        <v>14</v>
      </c>
      <c r="I2028" s="213">
        <f t="shared" si="1059"/>
        <v>0</v>
      </c>
      <c r="J2028" s="43">
        <f t="shared" si="1059"/>
        <v>14</v>
      </c>
      <c r="K2028" s="43">
        <f t="shared" si="1060"/>
        <v>14</v>
      </c>
      <c r="L2028" s="213">
        <f t="shared" si="1061"/>
        <v>0</v>
      </c>
      <c r="M2028" s="43">
        <f t="shared" si="1061"/>
        <v>14</v>
      </c>
      <c r="N2028" s="43">
        <f t="shared" si="1060"/>
        <v>14</v>
      </c>
      <c r="O2028" s="213">
        <f t="shared" si="1062"/>
        <v>0</v>
      </c>
      <c r="P2028" s="43">
        <f t="shared" si="1062"/>
        <v>14</v>
      </c>
    </row>
    <row r="2029" spans="2:16" s="12" customFormat="1" ht="40.5" customHeight="1" x14ac:dyDescent="0.25">
      <c r="B2029" s="156" t="s">
        <v>54</v>
      </c>
      <c r="C2029" s="17" t="s">
        <v>1773</v>
      </c>
      <c r="D2029" s="61" t="s">
        <v>48</v>
      </c>
      <c r="E2029" s="61" t="s">
        <v>15</v>
      </c>
      <c r="F2029" s="93" t="s">
        <v>55</v>
      </c>
      <c r="G2029" s="58"/>
      <c r="H2029" s="43">
        <f>H2030</f>
        <v>14</v>
      </c>
      <c r="I2029" s="213">
        <f t="shared" si="1059"/>
        <v>0</v>
      </c>
      <c r="J2029" s="43">
        <f t="shared" si="1059"/>
        <v>14</v>
      </c>
      <c r="K2029" s="43">
        <f t="shared" si="1060"/>
        <v>14</v>
      </c>
      <c r="L2029" s="213">
        <f t="shared" si="1061"/>
        <v>0</v>
      </c>
      <c r="M2029" s="43">
        <f t="shared" si="1061"/>
        <v>14</v>
      </c>
      <c r="N2029" s="43">
        <f t="shared" si="1060"/>
        <v>14</v>
      </c>
      <c r="O2029" s="213">
        <f t="shared" si="1062"/>
        <v>0</v>
      </c>
      <c r="P2029" s="43">
        <f t="shared" si="1062"/>
        <v>14</v>
      </c>
    </row>
    <row r="2030" spans="2:16" s="12" customFormat="1" ht="54" customHeight="1" x14ac:dyDescent="0.25">
      <c r="B2030" s="156" t="s">
        <v>2329</v>
      </c>
      <c r="C2030" s="17" t="s">
        <v>1773</v>
      </c>
      <c r="D2030" s="61" t="s">
        <v>48</v>
      </c>
      <c r="E2030" s="61" t="s">
        <v>15</v>
      </c>
      <c r="F2030" s="93" t="s">
        <v>56</v>
      </c>
      <c r="G2030" s="58">
        <v>200</v>
      </c>
      <c r="H2030" s="43">
        <v>14</v>
      </c>
      <c r="I2030" s="213"/>
      <c r="J2030" s="43">
        <f>H2030+I2030</f>
        <v>14</v>
      </c>
      <c r="K2030" s="43">
        <v>14</v>
      </c>
      <c r="L2030" s="213"/>
      <c r="M2030" s="43">
        <f>K2030+L2030</f>
        <v>14</v>
      </c>
      <c r="N2030" s="43">
        <v>14</v>
      </c>
      <c r="O2030" s="213"/>
      <c r="P2030" s="43">
        <f>N2030+O2030</f>
        <v>14</v>
      </c>
    </row>
    <row r="2031" spans="2:16" s="12" customFormat="1" ht="15.75" x14ac:dyDescent="0.25">
      <c r="B2031" s="158" t="s">
        <v>965</v>
      </c>
      <c r="C2031" s="19">
        <v>816</v>
      </c>
      <c r="D2031" s="20" t="s">
        <v>254</v>
      </c>
      <c r="E2031" s="20" t="s">
        <v>254</v>
      </c>
      <c r="F2031" s="21"/>
      <c r="G2031" s="21"/>
      <c r="H2031" s="4">
        <f t="shared" ref="H2031:P2031" si="1063">H2032</f>
        <v>111763</v>
      </c>
      <c r="I2031" s="219">
        <f t="shared" si="1063"/>
        <v>6343</v>
      </c>
      <c r="J2031" s="4">
        <f t="shared" si="1063"/>
        <v>118106</v>
      </c>
      <c r="K2031" s="4">
        <f t="shared" si="1063"/>
        <v>111519</v>
      </c>
      <c r="L2031" s="219">
        <f t="shared" si="1063"/>
        <v>-1601</v>
      </c>
      <c r="M2031" s="4">
        <f t="shared" si="1063"/>
        <v>109918</v>
      </c>
      <c r="N2031" s="4">
        <f t="shared" si="1063"/>
        <v>114491</v>
      </c>
      <c r="O2031" s="219">
        <f t="shared" si="1063"/>
        <v>-1652</v>
      </c>
      <c r="P2031" s="4">
        <f t="shared" si="1063"/>
        <v>112839</v>
      </c>
    </row>
    <row r="2032" spans="2:16" s="12" customFormat="1" ht="27.75" customHeight="1" x14ac:dyDescent="0.25">
      <c r="B2032" s="200" t="s">
        <v>1442</v>
      </c>
      <c r="C2032" s="65">
        <v>816</v>
      </c>
      <c r="D2032" s="63" t="s">
        <v>254</v>
      </c>
      <c r="E2032" s="63" t="s">
        <v>254</v>
      </c>
      <c r="F2032" s="96">
        <v>15</v>
      </c>
      <c r="G2032" s="23"/>
      <c r="H2032" s="5">
        <f t="shared" ref="H2032:P2032" si="1064">H2033+H2047+H2052</f>
        <v>111763</v>
      </c>
      <c r="I2032" s="220">
        <f t="shared" si="1064"/>
        <v>6343</v>
      </c>
      <c r="J2032" s="5">
        <f t="shared" si="1064"/>
        <v>118106</v>
      </c>
      <c r="K2032" s="5">
        <f t="shared" si="1064"/>
        <v>111519</v>
      </c>
      <c r="L2032" s="220">
        <f t="shared" si="1064"/>
        <v>-1601</v>
      </c>
      <c r="M2032" s="5">
        <f t="shared" si="1064"/>
        <v>109918</v>
      </c>
      <c r="N2032" s="5">
        <f t="shared" si="1064"/>
        <v>114491</v>
      </c>
      <c r="O2032" s="220">
        <f t="shared" si="1064"/>
        <v>-1652</v>
      </c>
      <c r="P2032" s="5">
        <f t="shared" si="1064"/>
        <v>112839</v>
      </c>
    </row>
    <row r="2033" spans="2:16" s="12" customFormat="1" ht="16.5" customHeight="1" x14ac:dyDescent="0.25">
      <c r="B2033" s="200" t="s">
        <v>1334</v>
      </c>
      <c r="C2033" s="65">
        <v>816</v>
      </c>
      <c r="D2033" s="63" t="s">
        <v>254</v>
      </c>
      <c r="E2033" s="63" t="s">
        <v>254</v>
      </c>
      <c r="F2033" s="97" t="s">
        <v>1443</v>
      </c>
      <c r="G2033" s="23"/>
      <c r="H2033" s="43">
        <f t="shared" ref="H2033:P2033" si="1065">H2034+H2039+H2043</f>
        <v>53119</v>
      </c>
      <c r="I2033" s="213">
        <f t="shared" si="1065"/>
        <v>6343</v>
      </c>
      <c r="J2033" s="43">
        <f t="shared" si="1065"/>
        <v>59462</v>
      </c>
      <c r="K2033" s="43">
        <f t="shared" si="1065"/>
        <v>54730</v>
      </c>
      <c r="L2033" s="213">
        <f t="shared" si="1065"/>
        <v>-1219</v>
      </c>
      <c r="M2033" s="43">
        <f t="shared" si="1065"/>
        <v>53511</v>
      </c>
      <c r="N2033" s="43">
        <f t="shared" si="1065"/>
        <v>56366</v>
      </c>
      <c r="O2033" s="213">
        <f t="shared" si="1065"/>
        <v>-1268</v>
      </c>
      <c r="P2033" s="43">
        <f t="shared" si="1065"/>
        <v>55098</v>
      </c>
    </row>
    <row r="2034" spans="2:16" s="12" customFormat="1" ht="42.75" customHeight="1" x14ac:dyDescent="0.25">
      <c r="B2034" s="200" t="s">
        <v>1774</v>
      </c>
      <c r="C2034" s="65">
        <v>816</v>
      </c>
      <c r="D2034" s="63" t="s">
        <v>254</v>
      </c>
      <c r="E2034" s="63" t="s">
        <v>254</v>
      </c>
      <c r="F2034" s="97" t="s">
        <v>1775</v>
      </c>
      <c r="G2034" s="23"/>
      <c r="H2034" s="5">
        <f t="shared" ref="H2034:P2034" si="1066">H2035+H2037+H2038</f>
        <v>51191</v>
      </c>
      <c r="I2034" s="220">
        <f t="shared" si="1066"/>
        <v>175</v>
      </c>
      <c r="J2034" s="5">
        <f t="shared" si="1066"/>
        <v>51366</v>
      </c>
      <c r="K2034" s="5">
        <f t="shared" si="1066"/>
        <v>52802</v>
      </c>
      <c r="L2034" s="220">
        <f t="shared" si="1066"/>
        <v>-1219</v>
      </c>
      <c r="M2034" s="5">
        <f t="shared" si="1066"/>
        <v>51583</v>
      </c>
      <c r="N2034" s="5">
        <f t="shared" si="1066"/>
        <v>54438</v>
      </c>
      <c r="O2034" s="220">
        <f t="shared" si="1066"/>
        <v>-1268</v>
      </c>
      <c r="P2034" s="5">
        <f t="shared" si="1066"/>
        <v>53170</v>
      </c>
    </row>
    <row r="2035" spans="2:16" s="12" customFormat="1" ht="65.25" customHeight="1" x14ac:dyDescent="0.25">
      <c r="B2035" s="200" t="s">
        <v>1776</v>
      </c>
      <c r="C2035" s="65">
        <v>816</v>
      </c>
      <c r="D2035" s="63" t="s">
        <v>254</v>
      </c>
      <c r="E2035" s="63" t="s">
        <v>254</v>
      </c>
      <c r="F2035" s="97" t="s">
        <v>1777</v>
      </c>
      <c r="G2035" s="24" t="s">
        <v>150</v>
      </c>
      <c r="H2035" s="43">
        <v>44116</v>
      </c>
      <c r="I2035" s="213"/>
      <c r="J2035" s="43">
        <f>H2035+I2035</f>
        <v>44116</v>
      </c>
      <c r="K2035" s="43">
        <v>45727</v>
      </c>
      <c r="L2035" s="213">
        <v>-1219</v>
      </c>
      <c r="M2035" s="43">
        <f>K2035+L2035</f>
        <v>44508</v>
      </c>
      <c r="N2035" s="43">
        <v>47363</v>
      </c>
      <c r="O2035" s="213">
        <v>-1268</v>
      </c>
      <c r="P2035" s="43">
        <f>N2035+O2035</f>
        <v>46095</v>
      </c>
    </row>
    <row r="2036" spans="2:16" s="12" customFormat="1" ht="48.75" hidden="1" customHeight="1" x14ac:dyDescent="0.25">
      <c r="B2036" s="200" t="s">
        <v>35</v>
      </c>
      <c r="C2036" s="65">
        <v>816</v>
      </c>
      <c r="D2036" s="63" t="s">
        <v>254</v>
      </c>
      <c r="E2036" s="63" t="s">
        <v>254</v>
      </c>
      <c r="F2036" s="89" t="s">
        <v>1778</v>
      </c>
      <c r="G2036" s="24" t="s">
        <v>20</v>
      </c>
      <c r="H2036" s="43"/>
      <c r="I2036" s="213"/>
      <c r="J2036" s="43">
        <f>H2036+I2036</f>
        <v>0</v>
      </c>
      <c r="K2036" s="43"/>
      <c r="L2036" s="213"/>
      <c r="M2036" s="43">
        <f>K2036+L2036</f>
        <v>0</v>
      </c>
      <c r="N2036" s="43"/>
      <c r="O2036" s="213"/>
      <c r="P2036" s="43">
        <f>N2036+O2036</f>
        <v>0</v>
      </c>
    </row>
    <row r="2037" spans="2:16" s="12" customFormat="1" ht="40.5" customHeight="1" x14ac:dyDescent="0.25">
      <c r="B2037" s="156" t="s">
        <v>1171</v>
      </c>
      <c r="C2037" s="19">
        <v>816</v>
      </c>
      <c r="D2037" s="22" t="s">
        <v>254</v>
      </c>
      <c r="E2037" s="22" t="s">
        <v>254</v>
      </c>
      <c r="F2037" s="89" t="s">
        <v>1336</v>
      </c>
      <c r="G2037" s="22" t="s">
        <v>20</v>
      </c>
      <c r="H2037" s="43">
        <v>5369</v>
      </c>
      <c r="I2037" s="213">
        <v>175</v>
      </c>
      <c r="J2037" s="43">
        <f>H2037+I2037</f>
        <v>5544</v>
      </c>
      <c r="K2037" s="43">
        <v>5369</v>
      </c>
      <c r="L2037" s="213"/>
      <c r="M2037" s="43">
        <f>K2037+L2037</f>
        <v>5369</v>
      </c>
      <c r="N2037" s="43">
        <v>5369</v>
      </c>
      <c r="O2037" s="213"/>
      <c r="P2037" s="43">
        <f>N2037+O2037</f>
        <v>5369</v>
      </c>
    </row>
    <row r="2038" spans="2:16" s="12" customFormat="1" ht="43.5" customHeight="1" x14ac:dyDescent="0.25">
      <c r="B2038" s="200" t="s">
        <v>1779</v>
      </c>
      <c r="C2038" s="65">
        <v>816</v>
      </c>
      <c r="D2038" s="63" t="s">
        <v>254</v>
      </c>
      <c r="E2038" s="63" t="s">
        <v>254</v>
      </c>
      <c r="F2038" s="97" t="s">
        <v>1336</v>
      </c>
      <c r="G2038" s="24" t="s">
        <v>150</v>
      </c>
      <c r="H2038" s="43">
        <v>1706</v>
      </c>
      <c r="I2038" s="213"/>
      <c r="J2038" s="43">
        <f>H2038+I2038</f>
        <v>1706</v>
      </c>
      <c r="K2038" s="43">
        <v>1706</v>
      </c>
      <c r="L2038" s="213"/>
      <c r="M2038" s="43">
        <f>K2038+L2038</f>
        <v>1706</v>
      </c>
      <c r="N2038" s="43">
        <v>1706</v>
      </c>
      <c r="O2038" s="213"/>
      <c r="P2038" s="43">
        <f>N2038+O2038</f>
        <v>1706</v>
      </c>
    </row>
    <row r="2039" spans="2:16" s="12" customFormat="1" ht="49.5" customHeight="1" x14ac:dyDescent="0.25">
      <c r="B2039" s="200" t="s">
        <v>1780</v>
      </c>
      <c r="C2039" s="65">
        <v>816</v>
      </c>
      <c r="D2039" s="63" t="s">
        <v>254</v>
      </c>
      <c r="E2039" s="63" t="s">
        <v>254</v>
      </c>
      <c r="F2039" s="97" t="s">
        <v>1445</v>
      </c>
      <c r="G2039" s="23"/>
      <c r="H2039" s="43">
        <f t="shared" ref="H2039:P2039" si="1067">H2040+H2042+H2041+H2046</f>
        <v>1928</v>
      </c>
      <c r="I2039" s="213">
        <f t="shared" si="1067"/>
        <v>6168</v>
      </c>
      <c r="J2039" s="43">
        <f t="shared" si="1067"/>
        <v>8096</v>
      </c>
      <c r="K2039" s="43">
        <f t="shared" si="1067"/>
        <v>1928</v>
      </c>
      <c r="L2039" s="213">
        <f t="shared" si="1067"/>
        <v>0</v>
      </c>
      <c r="M2039" s="43">
        <f t="shared" si="1067"/>
        <v>1928</v>
      </c>
      <c r="N2039" s="43">
        <f t="shared" si="1067"/>
        <v>1928</v>
      </c>
      <c r="O2039" s="213">
        <f t="shared" si="1067"/>
        <v>0</v>
      </c>
      <c r="P2039" s="43">
        <f t="shared" si="1067"/>
        <v>1928</v>
      </c>
    </row>
    <row r="2040" spans="2:16" s="12" customFormat="1" ht="45" hidden="1" x14ac:dyDescent="0.25">
      <c r="B2040" s="200" t="s">
        <v>317</v>
      </c>
      <c r="C2040" s="65">
        <v>816</v>
      </c>
      <c r="D2040" s="63" t="s">
        <v>254</v>
      </c>
      <c r="E2040" s="63" t="s">
        <v>254</v>
      </c>
      <c r="F2040" s="97" t="s">
        <v>1446</v>
      </c>
      <c r="G2040" s="24" t="s">
        <v>150</v>
      </c>
      <c r="H2040" s="43"/>
      <c r="I2040" s="213"/>
      <c r="J2040" s="43"/>
      <c r="K2040" s="43"/>
      <c r="L2040" s="213"/>
      <c r="M2040" s="43"/>
      <c r="N2040" s="43"/>
      <c r="O2040" s="213"/>
      <c r="P2040" s="43"/>
    </row>
    <row r="2041" spans="2:16" s="12" customFormat="1" ht="42" customHeight="1" x14ac:dyDescent="0.25">
      <c r="B2041" s="200" t="s">
        <v>661</v>
      </c>
      <c r="C2041" s="65">
        <v>816</v>
      </c>
      <c r="D2041" s="63" t="s">
        <v>254</v>
      </c>
      <c r="E2041" s="63" t="s">
        <v>254</v>
      </c>
      <c r="F2041" s="97" t="s">
        <v>2149</v>
      </c>
      <c r="G2041" s="24" t="s">
        <v>20</v>
      </c>
      <c r="H2041" s="43">
        <v>67</v>
      </c>
      <c r="I2041" s="213"/>
      <c r="J2041" s="43">
        <f t="shared" ref="J2041:J2046" si="1068">H2041+I2041</f>
        <v>67</v>
      </c>
      <c r="K2041" s="43">
        <v>67</v>
      </c>
      <c r="L2041" s="213"/>
      <c r="M2041" s="43">
        <f t="shared" ref="M2041:M2046" si="1069">K2041+L2041</f>
        <v>67</v>
      </c>
      <c r="N2041" s="43">
        <v>67</v>
      </c>
      <c r="O2041" s="213"/>
      <c r="P2041" s="43">
        <f t="shared" ref="P2041:P2046" si="1070">N2041+O2041</f>
        <v>67</v>
      </c>
    </row>
    <row r="2042" spans="2:16" s="12" customFormat="1" ht="54.75" hidden="1" customHeight="1" x14ac:dyDescent="0.25">
      <c r="B2042" s="200" t="s">
        <v>1781</v>
      </c>
      <c r="C2042" s="65">
        <v>816</v>
      </c>
      <c r="D2042" s="63" t="s">
        <v>254</v>
      </c>
      <c r="E2042" s="63" t="s">
        <v>254</v>
      </c>
      <c r="F2042" s="97" t="s">
        <v>1782</v>
      </c>
      <c r="G2042" s="24" t="s">
        <v>20</v>
      </c>
      <c r="H2042" s="43"/>
      <c r="I2042" s="213"/>
      <c r="J2042" s="43">
        <f t="shared" si="1068"/>
        <v>0</v>
      </c>
      <c r="K2042" s="43"/>
      <c r="L2042" s="213"/>
      <c r="M2042" s="43">
        <f t="shared" si="1069"/>
        <v>0</v>
      </c>
      <c r="N2042" s="43"/>
      <c r="O2042" s="213"/>
      <c r="P2042" s="43">
        <f t="shared" si="1070"/>
        <v>0</v>
      </c>
    </row>
    <row r="2043" spans="2:16" s="12" customFormat="1" ht="50.25" hidden="1" customHeight="1" x14ac:dyDescent="0.25">
      <c r="B2043" s="200" t="s">
        <v>1783</v>
      </c>
      <c r="C2043" s="65">
        <v>816</v>
      </c>
      <c r="D2043" s="63" t="s">
        <v>254</v>
      </c>
      <c r="E2043" s="63" t="s">
        <v>254</v>
      </c>
      <c r="F2043" s="97" t="s">
        <v>1784</v>
      </c>
      <c r="G2043" s="23"/>
      <c r="H2043" s="43">
        <f>H2045+H2044</f>
        <v>0</v>
      </c>
      <c r="I2043" s="213"/>
      <c r="J2043" s="43">
        <f t="shared" si="1068"/>
        <v>0</v>
      </c>
      <c r="K2043" s="43">
        <f>K2045+K2044</f>
        <v>0</v>
      </c>
      <c r="L2043" s="213"/>
      <c r="M2043" s="43">
        <f t="shared" si="1069"/>
        <v>0</v>
      </c>
      <c r="N2043" s="43">
        <f>N2045+N2044</f>
        <v>0</v>
      </c>
      <c r="O2043" s="213"/>
      <c r="P2043" s="43">
        <f t="shared" si="1070"/>
        <v>0</v>
      </c>
    </row>
    <row r="2044" spans="2:16" s="12" customFormat="1" ht="55.5" hidden="1" customHeight="1" x14ac:dyDescent="0.25">
      <c r="B2044" s="200" t="s">
        <v>1785</v>
      </c>
      <c r="C2044" s="65">
        <v>816</v>
      </c>
      <c r="D2044" s="63" t="s">
        <v>254</v>
      </c>
      <c r="E2044" s="63" t="s">
        <v>254</v>
      </c>
      <c r="F2044" s="97" t="s">
        <v>1786</v>
      </c>
      <c r="G2044" s="24" t="s">
        <v>20</v>
      </c>
      <c r="H2044" s="43"/>
      <c r="I2044" s="213"/>
      <c r="J2044" s="43">
        <f t="shared" si="1068"/>
        <v>0</v>
      </c>
      <c r="K2044" s="43"/>
      <c r="L2044" s="213"/>
      <c r="M2044" s="43">
        <f t="shared" si="1069"/>
        <v>0</v>
      </c>
      <c r="N2044" s="43"/>
      <c r="O2044" s="213"/>
      <c r="P2044" s="43">
        <f t="shared" si="1070"/>
        <v>0</v>
      </c>
    </row>
    <row r="2045" spans="2:16" s="12" customFormat="1" ht="45" hidden="1" x14ac:dyDescent="0.25">
      <c r="B2045" s="200" t="s">
        <v>1787</v>
      </c>
      <c r="C2045" s="65">
        <v>816</v>
      </c>
      <c r="D2045" s="63" t="s">
        <v>254</v>
      </c>
      <c r="E2045" s="63" t="s">
        <v>254</v>
      </c>
      <c r="F2045" s="97" t="s">
        <v>1788</v>
      </c>
      <c r="G2045" s="24" t="s">
        <v>20</v>
      </c>
      <c r="H2045" s="43"/>
      <c r="I2045" s="213"/>
      <c r="J2045" s="43">
        <f t="shared" si="1068"/>
        <v>0</v>
      </c>
      <c r="K2045" s="43"/>
      <c r="L2045" s="213"/>
      <c r="M2045" s="43">
        <f t="shared" si="1069"/>
        <v>0</v>
      </c>
      <c r="N2045" s="43"/>
      <c r="O2045" s="213"/>
      <c r="P2045" s="43">
        <f t="shared" si="1070"/>
        <v>0</v>
      </c>
    </row>
    <row r="2046" spans="2:16" s="12" customFormat="1" ht="84" customHeight="1" x14ac:dyDescent="0.25">
      <c r="B2046" s="200" t="s">
        <v>2348</v>
      </c>
      <c r="C2046" s="65">
        <v>816</v>
      </c>
      <c r="D2046" s="63" t="s">
        <v>254</v>
      </c>
      <c r="E2046" s="63" t="s">
        <v>254</v>
      </c>
      <c r="F2046" s="97" t="s">
        <v>1789</v>
      </c>
      <c r="G2046" s="24" t="s">
        <v>20</v>
      </c>
      <c r="H2046" s="43">
        <v>1861</v>
      </c>
      <c r="I2046" s="213">
        <v>6168</v>
      </c>
      <c r="J2046" s="43">
        <f t="shared" si="1068"/>
        <v>8029</v>
      </c>
      <c r="K2046" s="43">
        <v>1861</v>
      </c>
      <c r="L2046" s="213"/>
      <c r="M2046" s="43">
        <f t="shared" si="1069"/>
        <v>1861</v>
      </c>
      <c r="N2046" s="43">
        <v>1861</v>
      </c>
      <c r="O2046" s="213"/>
      <c r="P2046" s="43">
        <f t="shared" si="1070"/>
        <v>1861</v>
      </c>
    </row>
    <row r="2047" spans="2:16" s="12" customFormat="1" ht="29.25" customHeight="1" x14ac:dyDescent="0.25">
      <c r="B2047" s="200" t="s">
        <v>214</v>
      </c>
      <c r="C2047" s="65">
        <v>816</v>
      </c>
      <c r="D2047" s="63" t="s">
        <v>254</v>
      </c>
      <c r="E2047" s="63" t="s">
        <v>254</v>
      </c>
      <c r="F2047" s="97" t="s">
        <v>1790</v>
      </c>
      <c r="G2047" s="23"/>
      <c r="H2047" s="43">
        <f t="shared" ref="H2047:P2047" si="1071">H2048</f>
        <v>13308</v>
      </c>
      <c r="I2047" s="213">
        <f t="shared" si="1071"/>
        <v>0</v>
      </c>
      <c r="J2047" s="43">
        <f t="shared" si="1071"/>
        <v>13308</v>
      </c>
      <c r="K2047" s="43">
        <f t="shared" si="1071"/>
        <v>13707</v>
      </c>
      <c r="L2047" s="213">
        <f t="shared" si="1071"/>
        <v>-382</v>
      </c>
      <c r="M2047" s="43">
        <f t="shared" si="1071"/>
        <v>13325</v>
      </c>
      <c r="N2047" s="43">
        <f t="shared" si="1071"/>
        <v>13777</v>
      </c>
      <c r="O2047" s="213">
        <f t="shared" si="1071"/>
        <v>-384</v>
      </c>
      <c r="P2047" s="43">
        <f t="shared" si="1071"/>
        <v>13393</v>
      </c>
    </row>
    <row r="2048" spans="2:16" s="12" customFormat="1" ht="42" customHeight="1" x14ac:dyDescent="0.25">
      <c r="B2048" s="200" t="s">
        <v>279</v>
      </c>
      <c r="C2048" s="65">
        <v>816</v>
      </c>
      <c r="D2048" s="63" t="s">
        <v>254</v>
      </c>
      <c r="E2048" s="63" t="s">
        <v>254</v>
      </c>
      <c r="F2048" s="97" t="s">
        <v>1791</v>
      </c>
      <c r="G2048" s="23"/>
      <c r="H2048" s="43">
        <f t="shared" ref="H2048:P2048" si="1072">H2049+H2050+H2051</f>
        <v>13308</v>
      </c>
      <c r="I2048" s="213">
        <f t="shared" si="1072"/>
        <v>0</v>
      </c>
      <c r="J2048" s="43">
        <f t="shared" si="1072"/>
        <v>13308</v>
      </c>
      <c r="K2048" s="43">
        <f t="shared" si="1072"/>
        <v>13707</v>
      </c>
      <c r="L2048" s="213">
        <f t="shared" si="1072"/>
        <v>-382</v>
      </c>
      <c r="M2048" s="43">
        <f t="shared" si="1072"/>
        <v>13325</v>
      </c>
      <c r="N2048" s="43">
        <f t="shared" si="1072"/>
        <v>13777</v>
      </c>
      <c r="O2048" s="213">
        <f t="shared" si="1072"/>
        <v>-384</v>
      </c>
      <c r="P2048" s="43">
        <f t="shared" si="1072"/>
        <v>13393</v>
      </c>
    </row>
    <row r="2049" spans="2:16" s="12" customFormat="1" ht="92.25" customHeight="1" x14ac:dyDescent="0.25">
      <c r="B2049" s="157" t="s">
        <v>37</v>
      </c>
      <c r="C2049" s="49">
        <v>816</v>
      </c>
      <c r="D2049" s="52" t="s">
        <v>48</v>
      </c>
      <c r="E2049" s="52" t="s">
        <v>48</v>
      </c>
      <c r="F2049" s="97" t="s">
        <v>1792</v>
      </c>
      <c r="G2049" s="52" t="s">
        <v>18</v>
      </c>
      <c r="H2049" s="43">
        <v>12526</v>
      </c>
      <c r="I2049" s="213"/>
      <c r="J2049" s="43">
        <f>H2049+I2049</f>
        <v>12526</v>
      </c>
      <c r="K2049" s="43">
        <v>12925</v>
      </c>
      <c r="L2049" s="213">
        <v>-382</v>
      </c>
      <c r="M2049" s="43">
        <f>K2049+L2049</f>
        <v>12543</v>
      </c>
      <c r="N2049" s="43">
        <v>12995</v>
      </c>
      <c r="O2049" s="213">
        <v>-384</v>
      </c>
      <c r="P2049" s="43">
        <f>N2049+O2049</f>
        <v>12611</v>
      </c>
    </row>
    <row r="2050" spans="2:16" s="12" customFormat="1" ht="54.75" customHeight="1" x14ac:dyDescent="0.25">
      <c r="B2050" s="159" t="s">
        <v>39</v>
      </c>
      <c r="C2050" s="49">
        <v>816</v>
      </c>
      <c r="D2050" s="52" t="s">
        <v>48</v>
      </c>
      <c r="E2050" s="52" t="s">
        <v>48</v>
      </c>
      <c r="F2050" s="97" t="s">
        <v>1792</v>
      </c>
      <c r="G2050" s="52" t="s">
        <v>20</v>
      </c>
      <c r="H2050" s="43">
        <v>770</v>
      </c>
      <c r="I2050" s="213"/>
      <c r="J2050" s="43">
        <f>H2050+I2050</f>
        <v>770</v>
      </c>
      <c r="K2050" s="43">
        <v>770</v>
      </c>
      <c r="L2050" s="213"/>
      <c r="M2050" s="43">
        <f>K2050+L2050</f>
        <v>770</v>
      </c>
      <c r="N2050" s="43">
        <v>770</v>
      </c>
      <c r="O2050" s="213"/>
      <c r="P2050" s="43">
        <f>N2050+O2050</f>
        <v>770</v>
      </c>
    </row>
    <row r="2051" spans="2:16" s="12" customFormat="1" ht="42" customHeight="1" x14ac:dyDescent="0.25">
      <c r="B2051" s="162" t="s">
        <v>40</v>
      </c>
      <c r="C2051" s="49">
        <v>816</v>
      </c>
      <c r="D2051" s="52" t="s">
        <v>48</v>
      </c>
      <c r="E2051" s="52" t="s">
        <v>48</v>
      </c>
      <c r="F2051" s="97" t="s">
        <v>1792</v>
      </c>
      <c r="G2051" s="52" t="s">
        <v>22</v>
      </c>
      <c r="H2051" s="43">
        <v>12</v>
      </c>
      <c r="I2051" s="213"/>
      <c r="J2051" s="43">
        <f>H2051+I2051</f>
        <v>12</v>
      </c>
      <c r="K2051" s="43">
        <v>12</v>
      </c>
      <c r="L2051" s="213"/>
      <c r="M2051" s="43">
        <f>K2051+L2051</f>
        <v>12</v>
      </c>
      <c r="N2051" s="43">
        <v>12</v>
      </c>
      <c r="O2051" s="213"/>
      <c r="P2051" s="43">
        <f>N2051+O2051</f>
        <v>12</v>
      </c>
    </row>
    <row r="2052" spans="2:16" s="12" customFormat="1" ht="27.75" customHeight="1" x14ac:dyDescent="0.25">
      <c r="B2052" s="162" t="s">
        <v>1793</v>
      </c>
      <c r="C2052" s="49">
        <v>816</v>
      </c>
      <c r="D2052" s="52" t="s">
        <v>48</v>
      </c>
      <c r="E2052" s="52" t="s">
        <v>48</v>
      </c>
      <c r="F2052" s="97" t="s">
        <v>1794</v>
      </c>
      <c r="G2052" s="51"/>
      <c r="H2052" s="43">
        <f t="shared" ref="H2052:P2052" si="1073">H2053+H2056+H2062+H2064+H2066</f>
        <v>45336</v>
      </c>
      <c r="I2052" s="213">
        <f t="shared" si="1073"/>
        <v>0</v>
      </c>
      <c r="J2052" s="43">
        <f t="shared" si="1073"/>
        <v>45336</v>
      </c>
      <c r="K2052" s="43">
        <f t="shared" si="1073"/>
        <v>43082</v>
      </c>
      <c r="L2052" s="213">
        <f t="shared" si="1073"/>
        <v>0</v>
      </c>
      <c r="M2052" s="43">
        <f t="shared" si="1073"/>
        <v>43082</v>
      </c>
      <c r="N2052" s="43">
        <f t="shared" si="1073"/>
        <v>44348</v>
      </c>
      <c r="O2052" s="213">
        <f t="shared" si="1073"/>
        <v>0</v>
      </c>
      <c r="P2052" s="43">
        <f t="shared" si="1073"/>
        <v>44348</v>
      </c>
    </row>
    <row r="2053" spans="2:16" s="12" customFormat="1" ht="39.75" customHeight="1" x14ac:dyDescent="0.25">
      <c r="B2053" s="190" t="s">
        <v>1795</v>
      </c>
      <c r="C2053" s="49">
        <v>816</v>
      </c>
      <c r="D2053" s="52" t="s">
        <v>48</v>
      </c>
      <c r="E2053" s="52" t="s">
        <v>48</v>
      </c>
      <c r="F2053" s="97" t="s">
        <v>1796</v>
      </c>
      <c r="G2053" s="51"/>
      <c r="H2053" s="43">
        <f t="shared" ref="H2053:P2053" si="1074">H2055</f>
        <v>33</v>
      </c>
      <c r="I2053" s="213">
        <f t="shared" si="1074"/>
        <v>0</v>
      </c>
      <c r="J2053" s="43">
        <f t="shared" si="1074"/>
        <v>33</v>
      </c>
      <c r="K2053" s="43">
        <f t="shared" si="1074"/>
        <v>33</v>
      </c>
      <c r="L2053" s="213">
        <f t="shared" si="1074"/>
        <v>0</v>
      </c>
      <c r="M2053" s="43">
        <f t="shared" si="1074"/>
        <v>33</v>
      </c>
      <c r="N2053" s="43">
        <f t="shared" si="1074"/>
        <v>33</v>
      </c>
      <c r="O2053" s="213">
        <f t="shared" si="1074"/>
        <v>0</v>
      </c>
      <c r="P2053" s="43">
        <f t="shared" si="1074"/>
        <v>33</v>
      </c>
    </row>
    <row r="2054" spans="2:16" s="12" customFormat="1" ht="45" hidden="1" x14ac:dyDescent="0.25">
      <c r="B2054" s="162" t="s">
        <v>317</v>
      </c>
      <c r="C2054" s="49">
        <v>816</v>
      </c>
      <c r="D2054" s="52" t="s">
        <v>48</v>
      </c>
      <c r="E2054" s="52" t="s">
        <v>48</v>
      </c>
      <c r="F2054" s="97" t="s">
        <v>1797</v>
      </c>
      <c r="G2054" s="52" t="s">
        <v>150</v>
      </c>
      <c r="H2054" s="43"/>
      <c r="I2054" s="213"/>
      <c r="J2054" s="43"/>
      <c r="K2054" s="43"/>
      <c r="L2054" s="213"/>
      <c r="M2054" s="43"/>
      <c r="N2054" s="43"/>
      <c r="O2054" s="213"/>
      <c r="P2054" s="43"/>
    </row>
    <row r="2055" spans="2:16" s="12" customFormat="1" ht="29.25" customHeight="1" x14ac:dyDescent="0.25">
      <c r="B2055" s="162" t="s">
        <v>1798</v>
      </c>
      <c r="C2055" s="49">
        <v>816</v>
      </c>
      <c r="D2055" s="52" t="s">
        <v>48</v>
      </c>
      <c r="E2055" s="52" t="s">
        <v>48</v>
      </c>
      <c r="F2055" s="97" t="s">
        <v>1799</v>
      </c>
      <c r="G2055" s="52" t="s">
        <v>20</v>
      </c>
      <c r="H2055" s="43">
        <v>33</v>
      </c>
      <c r="I2055" s="213"/>
      <c r="J2055" s="43">
        <f>H2055+I2055</f>
        <v>33</v>
      </c>
      <c r="K2055" s="43">
        <v>33</v>
      </c>
      <c r="L2055" s="213"/>
      <c r="M2055" s="43">
        <f>K2055+L2055</f>
        <v>33</v>
      </c>
      <c r="N2055" s="43">
        <v>33</v>
      </c>
      <c r="O2055" s="213"/>
      <c r="P2055" s="43">
        <f>N2055+O2055</f>
        <v>33</v>
      </c>
    </row>
    <row r="2056" spans="2:16" ht="29.25" customHeight="1" x14ac:dyDescent="0.25">
      <c r="B2056" s="162" t="s">
        <v>2192</v>
      </c>
      <c r="C2056" s="49">
        <v>816</v>
      </c>
      <c r="D2056" s="52" t="s">
        <v>48</v>
      </c>
      <c r="E2056" s="52" t="s">
        <v>48</v>
      </c>
      <c r="F2056" s="93" t="s">
        <v>1800</v>
      </c>
      <c r="G2056" s="58"/>
      <c r="H2056" s="43">
        <f t="shared" ref="H2056:P2056" si="1075">H2059+H2060+H2061</f>
        <v>39526</v>
      </c>
      <c r="I2056" s="213">
        <f t="shared" si="1075"/>
        <v>0</v>
      </c>
      <c r="J2056" s="43">
        <f t="shared" si="1075"/>
        <v>39526</v>
      </c>
      <c r="K2056" s="43">
        <f t="shared" si="1075"/>
        <v>37272</v>
      </c>
      <c r="L2056" s="213">
        <f t="shared" si="1075"/>
        <v>0</v>
      </c>
      <c r="M2056" s="43">
        <f t="shared" si="1075"/>
        <v>37272</v>
      </c>
      <c r="N2056" s="43">
        <f t="shared" si="1075"/>
        <v>38538</v>
      </c>
      <c r="O2056" s="213">
        <f t="shared" si="1075"/>
        <v>0</v>
      </c>
      <c r="P2056" s="43">
        <f t="shared" si="1075"/>
        <v>38538</v>
      </c>
    </row>
    <row r="2057" spans="2:16" ht="44.25" hidden="1" customHeight="1" x14ac:dyDescent="0.25">
      <c r="B2057" s="156" t="s">
        <v>35</v>
      </c>
      <c r="C2057" s="49">
        <v>816</v>
      </c>
      <c r="D2057" s="52" t="s">
        <v>48</v>
      </c>
      <c r="E2057" s="52" t="s">
        <v>48</v>
      </c>
      <c r="F2057" s="97" t="s">
        <v>1801</v>
      </c>
      <c r="G2057" s="58">
        <v>200</v>
      </c>
      <c r="H2057" s="43"/>
      <c r="I2057" s="213"/>
      <c r="J2057" s="43"/>
      <c r="K2057" s="43"/>
      <c r="L2057" s="213"/>
      <c r="M2057" s="43"/>
      <c r="N2057" s="43"/>
      <c r="O2057" s="213"/>
      <c r="P2057" s="43"/>
    </row>
    <row r="2058" spans="2:16" ht="57.75" hidden="1" customHeight="1" x14ac:dyDescent="0.25">
      <c r="B2058" s="156" t="s">
        <v>830</v>
      </c>
      <c r="C2058" s="49">
        <v>816</v>
      </c>
      <c r="D2058" s="52" t="s">
        <v>48</v>
      </c>
      <c r="E2058" s="52" t="s">
        <v>48</v>
      </c>
      <c r="F2058" s="97" t="s">
        <v>1801</v>
      </c>
      <c r="G2058" s="58">
        <v>600</v>
      </c>
      <c r="H2058" s="43"/>
      <c r="I2058" s="213"/>
      <c r="J2058" s="43"/>
      <c r="K2058" s="43"/>
      <c r="L2058" s="213"/>
      <c r="M2058" s="43"/>
      <c r="N2058" s="43"/>
      <c r="O2058" s="213"/>
      <c r="P2058" s="43"/>
    </row>
    <row r="2059" spans="2:16" ht="60.75" customHeight="1" x14ac:dyDescent="0.25">
      <c r="B2059" s="162" t="s">
        <v>317</v>
      </c>
      <c r="C2059" s="49">
        <v>816</v>
      </c>
      <c r="D2059" s="52" t="s">
        <v>48</v>
      </c>
      <c r="E2059" s="52" t="s">
        <v>48</v>
      </c>
      <c r="F2059" s="97" t="s">
        <v>1802</v>
      </c>
      <c r="G2059" s="52" t="s">
        <v>150</v>
      </c>
      <c r="H2059" s="43">
        <v>33899</v>
      </c>
      <c r="I2059" s="213"/>
      <c r="J2059" s="43">
        <f>H2059+I2059</f>
        <v>33899</v>
      </c>
      <c r="K2059" s="43">
        <v>31645</v>
      </c>
      <c r="L2059" s="213"/>
      <c r="M2059" s="43">
        <f>K2059+L2059</f>
        <v>31645</v>
      </c>
      <c r="N2059" s="43">
        <v>32911</v>
      </c>
      <c r="O2059" s="213"/>
      <c r="P2059" s="43">
        <f>N2059+O2059</f>
        <v>32911</v>
      </c>
    </row>
    <row r="2060" spans="2:16" ht="30" customHeight="1" x14ac:dyDescent="0.25">
      <c r="B2060" s="162" t="s">
        <v>1798</v>
      </c>
      <c r="C2060" s="49">
        <v>816</v>
      </c>
      <c r="D2060" s="52" t="s">
        <v>48</v>
      </c>
      <c r="E2060" s="52" t="s">
        <v>48</v>
      </c>
      <c r="F2060" s="97" t="s">
        <v>1803</v>
      </c>
      <c r="G2060" s="52" t="s">
        <v>20</v>
      </c>
      <c r="H2060" s="43">
        <v>3656</v>
      </c>
      <c r="I2060" s="213"/>
      <c r="J2060" s="43">
        <f>H2060+I2060</f>
        <v>3656</v>
      </c>
      <c r="K2060" s="43">
        <v>3656</v>
      </c>
      <c r="L2060" s="213"/>
      <c r="M2060" s="43">
        <f>K2060+L2060</f>
        <v>3656</v>
      </c>
      <c r="N2060" s="43">
        <v>3656</v>
      </c>
      <c r="O2060" s="213"/>
      <c r="P2060" s="43">
        <f>N2060+O2060</f>
        <v>3656</v>
      </c>
    </row>
    <row r="2061" spans="2:16" ht="46.5" customHeight="1" x14ac:dyDescent="0.25">
      <c r="B2061" s="162" t="s">
        <v>1779</v>
      </c>
      <c r="C2061" s="49">
        <v>816</v>
      </c>
      <c r="D2061" s="52" t="s">
        <v>48</v>
      </c>
      <c r="E2061" s="52" t="s">
        <v>48</v>
      </c>
      <c r="F2061" s="97" t="s">
        <v>1803</v>
      </c>
      <c r="G2061" s="52" t="s">
        <v>150</v>
      </c>
      <c r="H2061" s="43">
        <v>1971</v>
      </c>
      <c r="I2061" s="213"/>
      <c r="J2061" s="43">
        <f>H2061+I2061</f>
        <v>1971</v>
      </c>
      <c r="K2061" s="43">
        <v>1971</v>
      </c>
      <c r="L2061" s="213"/>
      <c r="M2061" s="43">
        <f>K2061+L2061</f>
        <v>1971</v>
      </c>
      <c r="N2061" s="43">
        <v>1971</v>
      </c>
      <c r="O2061" s="213"/>
      <c r="P2061" s="43">
        <f>N2061+O2061</f>
        <v>1971</v>
      </c>
    </row>
    <row r="2062" spans="2:16" ht="42.75" customHeight="1" x14ac:dyDescent="0.25">
      <c r="B2062" s="162" t="s">
        <v>2305</v>
      </c>
      <c r="C2062" s="49">
        <v>816</v>
      </c>
      <c r="D2062" s="52" t="s">
        <v>48</v>
      </c>
      <c r="E2062" s="52" t="s">
        <v>48</v>
      </c>
      <c r="F2062" s="97" t="s">
        <v>1804</v>
      </c>
      <c r="G2062" s="51"/>
      <c r="H2062" s="43">
        <f t="shared" ref="H2062:P2062" si="1076">H2063</f>
        <v>4718</v>
      </c>
      <c r="I2062" s="213">
        <f t="shared" si="1076"/>
        <v>0</v>
      </c>
      <c r="J2062" s="43">
        <f t="shared" si="1076"/>
        <v>4718</v>
      </c>
      <c r="K2062" s="43">
        <f t="shared" si="1076"/>
        <v>4718</v>
      </c>
      <c r="L2062" s="213">
        <f t="shared" si="1076"/>
        <v>0</v>
      </c>
      <c r="M2062" s="43">
        <f t="shared" si="1076"/>
        <v>4718</v>
      </c>
      <c r="N2062" s="43">
        <f t="shared" si="1076"/>
        <v>4718</v>
      </c>
      <c r="O2062" s="213">
        <f t="shared" si="1076"/>
        <v>0</v>
      </c>
      <c r="P2062" s="43">
        <f t="shared" si="1076"/>
        <v>4718</v>
      </c>
    </row>
    <row r="2063" spans="2:16" ht="41.25" customHeight="1" x14ac:dyDescent="0.25">
      <c r="B2063" s="162" t="s">
        <v>2150</v>
      </c>
      <c r="C2063" s="49">
        <v>816</v>
      </c>
      <c r="D2063" s="52" t="s">
        <v>48</v>
      </c>
      <c r="E2063" s="52" t="s">
        <v>48</v>
      </c>
      <c r="F2063" s="97" t="s">
        <v>1805</v>
      </c>
      <c r="G2063" s="52" t="s">
        <v>20</v>
      </c>
      <c r="H2063" s="43">
        <v>4718</v>
      </c>
      <c r="I2063" s="213"/>
      <c r="J2063" s="43">
        <f>H2063+I2063</f>
        <v>4718</v>
      </c>
      <c r="K2063" s="43">
        <v>4718</v>
      </c>
      <c r="L2063" s="213"/>
      <c r="M2063" s="43">
        <f>K2063+L2063</f>
        <v>4718</v>
      </c>
      <c r="N2063" s="43">
        <v>4718</v>
      </c>
      <c r="O2063" s="213"/>
      <c r="P2063" s="43">
        <f>N2063+O2063</f>
        <v>4718</v>
      </c>
    </row>
    <row r="2064" spans="2:16" ht="48.75" customHeight="1" x14ac:dyDescent="0.25">
      <c r="B2064" s="162" t="s">
        <v>2193</v>
      </c>
      <c r="C2064" s="49">
        <v>816</v>
      </c>
      <c r="D2064" s="52" t="s">
        <v>48</v>
      </c>
      <c r="E2064" s="52" t="s">
        <v>48</v>
      </c>
      <c r="F2064" s="97" t="s">
        <v>1806</v>
      </c>
      <c r="G2064" s="51"/>
      <c r="H2064" s="43">
        <f t="shared" ref="H2064:P2064" si="1077">H2065</f>
        <v>864</v>
      </c>
      <c r="I2064" s="213">
        <f t="shared" si="1077"/>
        <v>0</v>
      </c>
      <c r="J2064" s="43">
        <f t="shared" si="1077"/>
        <v>864</v>
      </c>
      <c r="K2064" s="43">
        <f t="shared" si="1077"/>
        <v>864</v>
      </c>
      <c r="L2064" s="213">
        <f t="shared" si="1077"/>
        <v>0</v>
      </c>
      <c r="M2064" s="43">
        <f t="shared" si="1077"/>
        <v>864</v>
      </c>
      <c r="N2064" s="43">
        <f t="shared" si="1077"/>
        <v>864</v>
      </c>
      <c r="O2064" s="213">
        <f t="shared" si="1077"/>
        <v>0</v>
      </c>
      <c r="P2064" s="43">
        <f t="shared" si="1077"/>
        <v>864</v>
      </c>
    </row>
    <row r="2065" spans="2:16" ht="55.5" customHeight="1" x14ac:dyDescent="0.25">
      <c r="B2065" s="162" t="s">
        <v>1779</v>
      </c>
      <c r="C2065" s="49">
        <v>816</v>
      </c>
      <c r="D2065" s="52" t="s">
        <v>48</v>
      </c>
      <c r="E2065" s="52" t="s">
        <v>48</v>
      </c>
      <c r="F2065" s="97" t="s">
        <v>1807</v>
      </c>
      <c r="G2065" s="52" t="s">
        <v>150</v>
      </c>
      <c r="H2065" s="43">
        <v>864</v>
      </c>
      <c r="I2065" s="213"/>
      <c r="J2065" s="43">
        <f>H2065+I2065</f>
        <v>864</v>
      </c>
      <c r="K2065" s="43">
        <v>864</v>
      </c>
      <c r="L2065" s="213"/>
      <c r="M2065" s="43">
        <f>K2065+L2065</f>
        <v>864</v>
      </c>
      <c r="N2065" s="43">
        <v>864</v>
      </c>
      <c r="O2065" s="213"/>
      <c r="P2065" s="43">
        <f>N2065+O2065</f>
        <v>864</v>
      </c>
    </row>
    <row r="2066" spans="2:16" ht="65.25" customHeight="1" x14ac:dyDescent="0.25">
      <c r="B2066" s="162" t="s">
        <v>2152</v>
      </c>
      <c r="C2066" s="49">
        <v>816</v>
      </c>
      <c r="D2066" s="52" t="s">
        <v>48</v>
      </c>
      <c r="E2066" s="52" t="s">
        <v>48</v>
      </c>
      <c r="F2066" s="97" t="s">
        <v>2151</v>
      </c>
      <c r="G2066" s="52"/>
      <c r="H2066" s="43">
        <f t="shared" ref="H2066:P2066" si="1078">H2067+H2068</f>
        <v>195</v>
      </c>
      <c r="I2066" s="213">
        <f t="shared" si="1078"/>
        <v>0</v>
      </c>
      <c r="J2066" s="43">
        <f t="shared" si="1078"/>
        <v>195</v>
      </c>
      <c r="K2066" s="43">
        <f t="shared" si="1078"/>
        <v>195</v>
      </c>
      <c r="L2066" s="213">
        <f t="shared" si="1078"/>
        <v>0</v>
      </c>
      <c r="M2066" s="43">
        <f t="shared" si="1078"/>
        <v>195</v>
      </c>
      <c r="N2066" s="43">
        <f t="shared" si="1078"/>
        <v>195</v>
      </c>
      <c r="O2066" s="213">
        <f t="shared" si="1078"/>
        <v>0</v>
      </c>
      <c r="P2066" s="43">
        <f t="shared" si="1078"/>
        <v>195</v>
      </c>
    </row>
    <row r="2067" spans="2:16" ht="30" x14ac:dyDescent="0.25">
      <c r="B2067" s="162" t="s">
        <v>2150</v>
      </c>
      <c r="C2067" s="49">
        <v>816</v>
      </c>
      <c r="D2067" s="52" t="s">
        <v>48</v>
      </c>
      <c r="E2067" s="52" t="s">
        <v>48</v>
      </c>
      <c r="F2067" s="97" t="s">
        <v>2153</v>
      </c>
      <c r="G2067" s="52" t="s">
        <v>20</v>
      </c>
      <c r="H2067" s="43">
        <v>95</v>
      </c>
      <c r="I2067" s="213"/>
      <c r="J2067" s="43">
        <f>H2067+I2067</f>
        <v>95</v>
      </c>
      <c r="K2067" s="43">
        <v>95</v>
      </c>
      <c r="L2067" s="213"/>
      <c r="M2067" s="43">
        <f>K2067+L2067</f>
        <v>95</v>
      </c>
      <c r="N2067" s="43">
        <v>95</v>
      </c>
      <c r="O2067" s="213"/>
      <c r="P2067" s="43">
        <f>N2067+O2067</f>
        <v>95</v>
      </c>
    </row>
    <row r="2068" spans="2:16" ht="45.75" thickBot="1" x14ac:dyDescent="0.3">
      <c r="B2068" s="162" t="s">
        <v>1779</v>
      </c>
      <c r="C2068" s="49">
        <v>816</v>
      </c>
      <c r="D2068" s="52" t="s">
        <v>48</v>
      </c>
      <c r="E2068" s="52" t="s">
        <v>48</v>
      </c>
      <c r="F2068" s="97" t="s">
        <v>2153</v>
      </c>
      <c r="G2068" s="52" t="s">
        <v>150</v>
      </c>
      <c r="H2068" s="43">
        <v>100</v>
      </c>
      <c r="I2068" s="213"/>
      <c r="J2068" s="43">
        <f>H2068+I2068</f>
        <v>100</v>
      </c>
      <c r="K2068" s="43">
        <v>100</v>
      </c>
      <c r="L2068" s="213"/>
      <c r="M2068" s="43">
        <f>K2068+L2068</f>
        <v>100</v>
      </c>
      <c r="N2068" s="43">
        <v>100</v>
      </c>
      <c r="O2068" s="213"/>
      <c r="P2068" s="43">
        <f>N2068+O2068</f>
        <v>100</v>
      </c>
    </row>
    <row r="2069" spans="2:16" ht="16.5" hidden="1" thickBot="1" x14ac:dyDescent="0.3">
      <c r="B2069" s="157" t="s">
        <v>28</v>
      </c>
      <c r="C2069" s="49">
        <v>816</v>
      </c>
      <c r="D2069" s="52" t="s">
        <v>48</v>
      </c>
      <c r="E2069" s="52" t="s">
        <v>48</v>
      </c>
      <c r="F2069" s="96">
        <v>99</v>
      </c>
      <c r="G2069" s="51"/>
      <c r="H2069" s="43"/>
      <c r="I2069" s="213"/>
      <c r="J2069" s="43"/>
      <c r="K2069" s="43"/>
      <c r="L2069" s="213"/>
      <c r="M2069" s="43"/>
      <c r="N2069" s="43"/>
      <c r="O2069" s="213"/>
      <c r="P2069" s="43"/>
    </row>
    <row r="2070" spans="2:16" ht="16.5" hidden="1" thickBot="1" x14ac:dyDescent="0.3">
      <c r="B2070" s="159" t="s">
        <v>29</v>
      </c>
      <c r="C2070" s="49">
        <v>816</v>
      </c>
      <c r="D2070" s="52" t="s">
        <v>48</v>
      </c>
      <c r="E2070" s="52" t="s">
        <v>48</v>
      </c>
      <c r="F2070" s="97" t="s">
        <v>87</v>
      </c>
      <c r="G2070" s="51"/>
      <c r="H2070" s="43"/>
      <c r="I2070" s="213"/>
      <c r="J2070" s="43"/>
      <c r="K2070" s="43"/>
      <c r="L2070" s="213"/>
      <c r="M2070" s="43"/>
      <c r="N2070" s="43"/>
      <c r="O2070" s="213"/>
      <c r="P2070" s="43"/>
    </row>
    <row r="2071" spans="2:16" ht="84" hidden="1" customHeight="1" thickBot="1" x14ac:dyDescent="0.3">
      <c r="B2071" s="162" t="s">
        <v>225</v>
      </c>
      <c r="C2071" s="49">
        <v>816</v>
      </c>
      <c r="D2071" s="52" t="s">
        <v>48</v>
      </c>
      <c r="E2071" s="52" t="s">
        <v>48</v>
      </c>
      <c r="F2071" s="97" t="s">
        <v>1464</v>
      </c>
      <c r="G2071" s="52" t="s">
        <v>18</v>
      </c>
      <c r="H2071" s="43"/>
      <c r="I2071" s="213"/>
      <c r="J2071" s="43"/>
      <c r="K2071" s="43"/>
      <c r="L2071" s="213"/>
      <c r="M2071" s="43"/>
      <c r="N2071" s="43"/>
      <c r="O2071" s="213"/>
      <c r="P2071" s="43"/>
    </row>
    <row r="2072" spans="2:16" ht="29.25" customHeight="1" thickBot="1" x14ac:dyDescent="0.3">
      <c r="B2072" s="161" t="s">
        <v>1808</v>
      </c>
      <c r="C2072" s="133" t="s">
        <v>1809</v>
      </c>
      <c r="D2072" s="27"/>
      <c r="E2072" s="27"/>
      <c r="F2072" s="27"/>
      <c r="G2072" s="27"/>
      <c r="H2072" s="6">
        <f t="shared" ref="H2072:P2072" si="1079">H2084+H2073</f>
        <v>26278</v>
      </c>
      <c r="I2072" s="215">
        <f t="shared" si="1079"/>
        <v>0</v>
      </c>
      <c r="J2072" s="6">
        <f t="shared" si="1079"/>
        <v>26278</v>
      </c>
      <c r="K2072" s="6">
        <f t="shared" si="1079"/>
        <v>27034</v>
      </c>
      <c r="L2072" s="215">
        <f t="shared" si="1079"/>
        <v>-737</v>
      </c>
      <c r="M2072" s="6">
        <f t="shared" si="1079"/>
        <v>26297</v>
      </c>
      <c r="N2072" s="6">
        <f t="shared" si="1079"/>
        <v>27117</v>
      </c>
      <c r="O2072" s="215">
        <f t="shared" si="1079"/>
        <v>-739</v>
      </c>
      <c r="P2072" s="6">
        <f t="shared" si="1079"/>
        <v>26378</v>
      </c>
    </row>
    <row r="2073" spans="2:16" ht="15.75" x14ac:dyDescent="0.25">
      <c r="B2073" s="160" t="s">
        <v>248</v>
      </c>
      <c r="C2073" s="50" t="s">
        <v>1809</v>
      </c>
      <c r="D2073" s="47" t="s">
        <v>15</v>
      </c>
      <c r="E2073" s="46"/>
      <c r="F2073" s="49"/>
      <c r="G2073" s="46"/>
      <c r="H2073" s="44">
        <f>H2074</f>
        <v>26257</v>
      </c>
      <c r="I2073" s="216">
        <f t="shared" ref="I2073:J2076" si="1080">I2074</f>
        <v>0</v>
      </c>
      <c r="J2073" s="44">
        <f t="shared" si="1080"/>
        <v>26257</v>
      </c>
      <c r="K2073" s="44">
        <f t="shared" ref="K2073:P2073" si="1081">K2074</f>
        <v>27013</v>
      </c>
      <c r="L2073" s="216">
        <f t="shared" si="1081"/>
        <v>-737</v>
      </c>
      <c r="M2073" s="44">
        <f t="shared" si="1081"/>
        <v>26276</v>
      </c>
      <c r="N2073" s="44">
        <f t="shared" si="1081"/>
        <v>27096</v>
      </c>
      <c r="O2073" s="216">
        <f t="shared" si="1081"/>
        <v>-739</v>
      </c>
      <c r="P2073" s="44">
        <f t="shared" si="1081"/>
        <v>26357</v>
      </c>
    </row>
    <row r="2074" spans="2:16" ht="18" customHeight="1" x14ac:dyDescent="0.25">
      <c r="B2074" s="160" t="s">
        <v>1810</v>
      </c>
      <c r="C2074" s="50" t="s">
        <v>1809</v>
      </c>
      <c r="D2074" s="47" t="s">
        <v>15</v>
      </c>
      <c r="E2074" s="47" t="s">
        <v>15</v>
      </c>
      <c r="F2074" s="49"/>
      <c r="G2074" s="46"/>
      <c r="H2074" s="44">
        <f>H2075</f>
        <v>26257</v>
      </c>
      <c r="I2074" s="216">
        <f t="shared" si="1080"/>
        <v>0</v>
      </c>
      <c r="J2074" s="44">
        <f t="shared" si="1080"/>
        <v>26257</v>
      </c>
      <c r="K2074" s="44">
        <f t="shared" ref="K2074:N2076" si="1082">K2075</f>
        <v>27013</v>
      </c>
      <c r="L2074" s="216">
        <f t="shared" ref="L2074:M2076" si="1083">L2075</f>
        <v>-737</v>
      </c>
      <c r="M2074" s="44">
        <f t="shared" si="1083"/>
        <v>26276</v>
      </c>
      <c r="N2074" s="44">
        <f t="shared" si="1082"/>
        <v>27096</v>
      </c>
      <c r="O2074" s="216">
        <f t="shared" ref="O2074:P2076" si="1084">O2075</f>
        <v>-739</v>
      </c>
      <c r="P2074" s="44">
        <f t="shared" si="1084"/>
        <v>26357</v>
      </c>
    </row>
    <row r="2075" spans="2:16" ht="53.25" customHeight="1" x14ac:dyDescent="0.25">
      <c r="B2075" s="157" t="s">
        <v>678</v>
      </c>
      <c r="C2075" s="50" t="s">
        <v>1809</v>
      </c>
      <c r="D2075" s="52" t="s">
        <v>15</v>
      </c>
      <c r="E2075" s="52" t="s">
        <v>15</v>
      </c>
      <c r="F2075" s="99" t="s">
        <v>101</v>
      </c>
      <c r="G2075" s="46"/>
      <c r="H2075" s="43">
        <f>H2076</f>
        <v>26257</v>
      </c>
      <c r="I2075" s="213">
        <f t="shared" si="1080"/>
        <v>0</v>
      </c>
      <c r="J2075" s="43">
        <f t="shared" si="1080"/>
        <v>26257</v>
      </c>
      <c r="K2075" s="43">
        <f t="shared" si="1082"/>
        <v>27013</v>
      </c>
      <c r="L2075" s="213">
        <f t="shared" si="1083"/>
        <v>-737</v>
      </c>
      <c r="M2075" s="43">
        <f t="shared" si="1083"/>
        <v>26276</v>
      </c>
      <c r="N2075" s="43">
        <f t="shared" si="1082"/>
        <v>27096</v>
      </c>
      <c r="O2075" s="213">
        <f t="shared" si="1084"/>
        <v>-739</v>
      </c>
      <c r="P2075" s="43">
        <f t="shared" si="1084"/>
        <v>26357</v>
      </c>
    </row>
    <row r="2076" spans="2:16" ht="28.5" customHeight="1" x14ac:dyDescent="0.25">
      <c r="B2076" s="157" t="s">
        <v>214</v>
      </c>
      <c r="C2076" s="50" t="s">
        <v>1809</v>
      </c>
      <c r="D2076" s="52" t="s">
        <v>15</v>
      </c>
      <c r="E2076" s="52" t="s">
        <v>15</v>
      </c>
      <c r="F2076" s="99" t="s">
        <v>679</v>
      </c>
      <c r="G2076" s="46"/>
      <c r="H2076" s="43">
        <f>H2077</f>
        <v>26257</v>
      </c>
      <c r="I2076" s="213">
        <f t="shared" si="1080"/>
        <v>0</v>
      </c>
      <c r="J2076" s="43">
        <f t="shared" si="1080"/>
        <v>26257</v>
      </c>
      <c r="K2076" s="43">
        <f t="shared" si="1082"/>
        <v>27013</v>
      </c>
      <c r="L2076" s="213">
        <f t="shared" si="1083"/>
        <v>-737</v>
      </c>
      <c r="M2076" s="43">
        <f t="shared" si="1083"/>
        <v>26276</v>
      </c>
      <c r="N2076" s="43">
        <f t="shared" si="1082"/>
        <v>27096</v>
      </c>
      <c r="O2076" s="213">
        <f t="shared" si="1084"/>
        <v>-739</v>
      </c>
      <c r="P2076" s="43">
        <f t="shared" si="1084"/>
        <v>26357</v>
      </c>
    </row>
    <row r="2077" spans="2:16" ht="41.25" customHeight="1" x14ac:dyDescent="0.25">
      <c r="B2077" s="157" t="s">
        <v>279</v>
      </c>
      <c r="C2077" s="50" t="s">
        <v>1809</v>
      </c>
      <c r="D2077" s="52" t="s">
        <v>15</v>
      </c>
      <c r="E2077" s="52" t="s">
        <v>15</v>
      </c>
      <c r="F2077" s="99" t="s">
        <v>680</v>
      </c>
      <c r="G2077" s="51"/>
      <c r="H2077" s="43">
        <f t="shared" ref="H2077:P2077" si="1085">H2078+H2079+H2080</f>
        <v>26257</v>
      </c>
      <c r="I2077" s="213">
        <f t="shared" si="1085"/>
        <v>0</v>
      </c>
      <c r="J2077" s="43">
        <f t="shared" si="1085"/>
        <v>26257</v>
      </c>
      <c r="K2077" s="43">
        <f t="shared" si="1085"/>
        <v>27013</v>
      </c>
      <c r="L2077" s="213">
        <f t="shared" si="1085"/>
        <v>-737</v>
      </c>
      <c r="M2077" s="43">
        <f t="shared" si="1085"/>
        <v>26276</v>
      </c>
      <c r="N2077" s="43">
        <f t="shared" si="1085"/>
        <v>27096</v>
      </c>
      <c r="O2077" s="213">
        <f t="shared" si="1085"/>
        <v>-739</v>
      </c>
      <c r="P2077" s="43">
        <f t="shared" si="1085"/>
        <v>26357</v>
      </c>
    </row>
    <row r="2078" spans="2:16" ht="93.75" customHeight="1" x14ac:dyDescent="0.25">
      <c r="B2078" s="159" t="s">
        <v>37</v>
      </c>
      <c r="C2078" s="50" t="s">
        <v>1809</v>
      </c>
      <c r="D2078" s="52" t="s">
        <v>15</v>
      </c>
      <c r="E2078" s="52" t="s">
        <v>15</v>
      </c>
      <c r="F2078" s="99" t="s">
        <v>681</v>
      </c>
      <c r="G2078" s="52" t="s">
        <v>18</v>
      </c>
      <c r="H2078" s="43">
        <v>24026</v>
      </c>
      <c r="I2078" s="213"/>
      <c r="J2078" s="43">
        <f>H2078+I2078</f>
        <v>24026</v>
      </c>
      <c r="K2078" s="43">
        <v>24782</v>
      </c>
      <c r="L2078" s="213">
        <v>-737</v>
      </c>
      <c r="M2078" s="43">
        <f>K2078+L2078</f>
        <v>24045</v>
      </c>
      <c r="N2078" s="43">
        <v>24865</v>
      </c>
      <c r="O2078" s="213">
        <v>-739</v>
      </c>
      <c r="P2078" s="43">
        <f>N2078+O2078</f>
        <v>24126</v>
      </c>
    </row>
    <row r="2079" spans="2:16" ht="54" customHeight="1" x14ac:dyDescent="0.25">
      <c r="B2079" s="162" t="s">
        <v>39</v>
      </c>
      <c r="C2079" s="50" t="s">
        <v>1809</v>
      </c>
      <c r="D2079" s="52" t="s">
        <v>15</v>
      </c>
      <c r="E2079" s="52" t="s">
        <v>15</v>
      </c>
      <c r="F2079" s="99" t="s">
        <v>681</v>
      </c>
      <c r="G2079" s="52" t="s">
        <v>20</v>
      </c>
      <c r="H2079" s="43">
        <v>2228</v>
      </c>
      <c r="I2079" s="213"/>
      <c r="J2079" s="43">
        <f>H2079+I2079</f>
        <v>2228</v>
      </c>
      <c r="K2079" s="43">
        <v>2228</v>
      </c>
      <c r="L2079" s="213"/>
      <c r="M2079" s="43">
        <f>K2079+L2079</f>
        <v>2228</v>
      </c>
      <c r="N2079" s="43">
        <v>2228</v>
      </c>
      <c r="O2079" s="213"/>
      <c r="P2079" s="43">
        <f>N2079+O2079</f>
        <v>2228</v>
      </c>
    </row>
    <row r="2080" spans="2:16" ht="42.75" customHeight="1" x14ac:dyDescent="0.25">
      <c r="B2080" s="157" t="s">
        <v>40</v>
      </c>
      <c r="C2080" s="50" t="s">
        <v>1809</v>
      </c>
      <c r="D2080" s="52" t="s">
        <v>15</v>
      </c>
      <c r="E2080" s="52" t="s">
        <v>15</v>
      </c>
      <c r="F2080" s="99" t="s">
        <v>681</v>
      </c>
      <c r="G2080" s="52" t="s">
        <v>22</v>
      </c>
      <c r="H2080" s="43">
        <v>3</v>
      </c>
      <c r="I2080" s="213"/>
      <c r="J2080" s="43">
        <f>H2080+I2080</f>
        <v>3</v>
      </c>
      <c r="K2080" s="43">
        <v>3</v>
      </c>
      <c r="L2080" s="213"/>
      <c r="M2080" s="43">
        <f>K2080+L2080</f>
        <v>3</v>
      </c>
      <c r="N2080" s="43">
        <v>3</v>
      </c>
      <c r="O2080" s="213"/>
      <c r="P2080" s="43">
        <f>N2080+O2080</f>
        <v>3</v>
      </c>
    </row>
    <row r="2081" spans="2:16" ht="29.25" hidden="1" customHeight="1" x14ac:dyDescent="0.25">
      <c r="B2081" s="163" t="s">
        <v>28</v>
      </c>
      <c r="C2081" s="50" t="s">
        <v>1809</v>
      </c>
      <c r="D2081" s="52" t="s">
        <v>15</v>
      </c>
      <c r="E2081" s="52" t="s">
        <v>15</v>
      </c>
      <c r="F2081" s="98">
        <v>99</v>
      </c>
      <c r="G2081" s="51"/>
      <c r="H2081" s="43"/>
      <c r="I2081" s="213"/>
      <c r="J2081" s="43"/>
      <c r="K2081" s="43"/>
      <c r="L2081" s="213"/>
      <c r="M2081" s="43"/>
      <c r="N2081" s="43"/>
      <c r="O2081" s="213"/>
      <c r="P2081" s="43"/>
    </row>
    <row r="2082" spans="2:16" ht="18" hidden="1" customHeight="1" x14ac:dyDescent="0.25">
      <c r="B2082" s="163" t="s">
        <v>29</v>
      </c>
      <c r="C2082" s="50" t="s">
        <v>1809</v>
      </c>
      <c r="D2082" s="52" t="s">
        <v>15</v>
      </c>
      <c r="E2082" s="52" t="s">
        <v>15</v>
      </c>
      <c r="F2082" s="99" t="s">
        <v>87</v>
      </c>
      <c r="G2082" s="51"/>
      <c r="H2082" s="43"/>
      <c r="I2082" s="213"/>
      <c r="J2082" s="43"/>
      <c r="K2082" s="43"/>
      <c r="L2082" s="213"/>
      <c r="M2082" s="43"/>
      <c r="N2082" s="43"/>
      <c r="O2082" s="213"/>
      <c r="P2082" s="43"/>
    </row>
    <row r="2083" spans="2:16" ht="81" hidden="1" customHeight="1" x14ac:dyDescent="0.25">
      <c r="B2083" s="163" t="s">
        <v>77</v>
      </c>
      <c r="C2083" s="50" t="s">
        <v>1809</v>
      </c>
      <c r="D2083" s="52" t="s">
        <v>15</v>
      </c>
      <c r="E2083" s="52" t="s">
        <v>15</v>
      </c>
      <c r="F2083" s="99" t="s">
        <v>36</v>
      </c>
      <c r="G2083" s="52" t="s">
        <v>18</v>
      </c>
      <c r="H2083" s="43"/>
      <c r="I2083" s="213"/>
      <c r="J2083" s="43"/>
      <c r="K2083" s="43"/>
      <c r="L2083" s="213"/>
      <c r="M2083" s="43"/>
      <c r="N2083" s="43"/>
      <c r="O2083" s="213"/>
      <c r="P2083" s="43"/>
    </row>
    <row r="2084" spans="2:16" ht="15.75" x14ac:dyDescent="0.25">
      <c r="B2084" s="158" t="s">
        <v>47</v>
      </c>
      <c r="C2084" s="66" t="s">
        <v>1809</v>
      </c>
      <c r="D2084" s="19" t="s">
        <v>360</v>
      </c>
      <c r="E2084" s="19"/>
      <c r="F2084" s="19"/>
      <c r="G2084" s="29"/>
      <c r="H2084" s="8">
        <f>H2085</f>
        <v>21</v>
      </c>
      <c r="I2084" s="211">
        <f t="shared" ref="I2084:J2088" si="1086">I2085</f>
        <v>0</v>
      </c>
      <c r="J2084" s="8">
        <f t="shared" si="1086"/>
        <v>21</v>
      </c>
      <c r="K2084" s="8">
        <f t="shared" ref="K2084:N2088" si="1087">K2085</f>
        <v>21</v>
      </c>
      <c r="L2084" s="211">
        <f t="shared" ref="L2084:M2088" si="1088">L2085</f>
        <v>0</v>
      </c>
      <c r="M2084" s="8">
        <f t="shared" si="1088"/>
        <v>21</v>
      </c>
      <c r="N2084" s="8">
        <f t="shared" si="1087"/>
        <v>21</v>
      </c>
      <c r="O2084" s="211">
        <f t="shared" ref="O2084:P2088" si="1089">O2085</f>
        <v>0</v>
      </c>
      <c r="P2084" s="8">
        <f t="shared" si="1089"/>
        <v>21</v>
      </c>
    </row>
    <row r="2085" spans="2:16" ht="27.75" customHeight="1" x14ac:dyDescent="0.25">
      <c r="B2085" s="158" t="s">
        <v>49</v>
      </c>
      <c r="C2085" s="66" t="s">
        <v>1809</v>
      </c>
      <c r="D2085" s="34" t="s">
        <v>48</v>
      </c>
      <c r="E2085" s="34" t="s">
        <v>15</v>
      </c>
      <c r="F2085" s="33"/>
      <c r="G2085" s="35"/>
      <c r="H2085" s="8">
        <f>H2086</f>
        <v>21</v>
      </c>
      <c r="I2085" s="211">
        <f t="shared" si="1086"/>
        <v>0</v>
      </c>
      <c r="J2085" s="8">
        <f t="shared" si="1086"/>
        <v>21</v>
      </c>
      <c r="K2085" s="8">
        <f t="shared" si="1087"/>
        <v>21</v>
      </c>
      <c r="L2085" s="211">
        <f t="shared" si="1088"/>
        <v>0</v>
      </c>
      <c r="M2085" s="8">
        <f t="shared" si="1088"/>
        <v>21</v>
      </c>
      <c r="N2085" s="8">
        <f t="shared" si="1087"/>
        <v>21</v>
      </c>
      <c r="O2085" s="211">
        <f t="shared" si="1089"/>
        <v>0</v>
      </c>
      <c r="P2085" s="8">
        <f t="shared" si="1089"/>
        <v>21</v>
      </c>
    </row>
    <row r="2086" spans="2:16" ht="40.5" customHeight="1" x14ac:dyDescent="0.25">
      <c r="B2086" s="156" t="s">
        <v>50</v>
      </c>
      <c r="C2086" s="66" t="s">
        <v>1809</v>
      </c>
      <c r="D2086" s="61" t="s">
        <v>48</v>
      </c>
      <c r="E2086" s="61" t="s">
        <v>15</v>
      </c>
      <c r="F2086" s="93" t="s">
        <v>51</v>
      </c>
      <c r="G2086" s="35"/>
      <c r="H2086" s="9">
        <f>H2087</f>
        <v>21</v>
      </c>
      <c r="I2086" s="217">
        <f t="shared" si="1086"/>
        <v>0</v>
      </c>
      <c r="J2086" s="9">
        <f t="shared" si="1086"/>
        <v>21</v>
      </c>
      <c r="K2086" s="9">
        <f t="shared" si="1087"/>
        <v>21</v>
      </c>
      <c r="L2086" s="217">
        <f t="shared" si="1088"/>
        <v>0</v>
      </c>
      <c r="M2086" s="9">
        <f t="shared" si="1088"/>
        <v>21</v>
      </c>
      <c r="N2086" s="9">
        <f t="shared" si="1087"/>
        <v>21</v>
      </c>
      <c r="O2086" s="217">
        <f t="shared" si="1089"/>
        <v>0</v>
      </c>
      <c r="P2086" s="9">
        <f t="shared" si="1089"/>
        <v>21</v>
      </c>
    </row>
    <row r="2087" spans="2:16" ht="42" customHeight="1" x14ac:dyDescent="0.25">
      <c r="B2087" s="156" t="s">
        <v>52</v>
      </c>
      <c r="C2087" s="66" t="s">
        <v>1809</v>
      </c>
      <c r="D2087" s="61" t="s">
        <v>48</v>
      </c>
      <c r="E2087" s="61" t="s">
        <v>15</v>
      </c>
      <c r="F2087" s="93" t="s">
        <v>53</v>
      </c>
      <c r="G2087" s="35"/>
      <c r="H2087" s="9">
        <f>H2088</f>
        <v>21</v>
      </c>
      <c r="I2087" s="217">
        <f t="shared" si="1086"/>
        <v>0</v>
      </c>
      <c r="J2087" s="9">
        <f t="shared" si="1086"/>
        <v>21</v>
      </c>
      <c r="K2087" s="9">
        <f t="shared" si="1087"/>
        <v>21</v>
      </c>
      <c r="L2087" s="217">
        <f t="shared" si="1088"/>
        <v>0</v>
      </c>
      <c r="M2087" s="9">
        <f t="shared" si="1088"/>
        <v>21</v>
      </c>
      <c r="N2087" s="9">
        <f t="shared" si="1087"/>
        <v>21</v>
      </c>
      <c r="O2087" s="217">
        <f t="shared" si="1089"/>
        <v>0</v>
      </c>
      <c r="P2087" s="9">
        <f t="shared" si="1089"/>
        <v>21</v>
      </c>
    </row>
    <row r="2088" spans="2:16" ht="40.5" customHeight="1" x14ac:dyDescent="0.25">
      <c r="B2088" s="156" t="s">
        <v>1771</v>
      </c>
      <c r="C2088" s="66" t="s">
        <v>1809</v>
      </c>
      <c r="D2088" s="61" t="s">
        <v>48</v>
      </c>
      <c r="E2088" s="61" t="s">
        <v>15</v>
      </c>
      <c r="F2088" s="93" t="s">
        <v>55</v>
      </c>
      <c r="G2088" s="58"/>
      <c r="H2088" s="9">
        <f>H2089</f>
        <v>21</v>
      </c>
      <c r="I2088" s="217">
        <f t="shared" si="1086"/>
        <v>0</v>
      </c>
      <c r="J2088" s="9">
        <f t="shared" si="1086"/>
        <v>21</v>
      </c>
      <c r="K2088" s="9">
        <f t="shared" si="1087"/>
        <v>21</v>
      </c>
      <c r="L2088" s="217">
        <f t="shared" si="1088"/>
        <v>0</v>
      </c>
      <c r="M2088" s="9">
        <f t="shared" si="1088"/>
        <v>21</v>
      </c>
      <c r="N2088" s="9">
        <f t="shared" si="1087"/>
        <v>21</v>
      </c>
      <c r="O2088" s="217">
        <f t="shared" si="1089"/>
        <v>0</v>
      </c>
      <c r="P2088" s="9">
        <f t="shared" si="1089"/>
        <v>21</v>
      </c>
    </row>
    <row r="2089" spans="2:16" ht="93.75" customHeight="1" thickBot="1" x14ac:dyDescent="0.3">
      <c r="B2089" s="156" t="s">
        <v>2318</v>
      </c>
      <c r="C2089" s="66" t="s">
        <v>1809</v>
      </c>
      <c r="D2089" s="61" t="s">
        <v>48</v>
      </c>
      <c r="E2089" s="61" t="s">
        <v>15</v>
      </c>
      <c r="F2089" s="93" t="s">
        <v>56</v>
      </c>
      <c r="G2089" s="58">
        <v>200</v>
      </c>
      <c r="H2089" s="43">
        <v>21</v>
      </c>
      <c r="I2089" s="213"/>
      <c r="J2089" s="43">
        <f>H2089+I2089</f>
        <v>21</v>
      </c>
      <c r="K2089" s="43">
        <v>21</v>
      </c>
      <c r="L2089" s="213"/>
      <c r="M2089" s="43">
        <f>K2089+L2089</f>
        <v>21</v>
      </c>
      <c r="N2089" s="43">
        <v>21</v>
      </c>
      <c r="O2089" s="213"/>
      <c r="P2089" s="43">
        <f>N2089+O2089</f>
        <v>21</v>
      </c>
    </row>
    <row r="2090" spans="2:16" ht="30.75" customHeight="1" thickBot="1" x14ac:dyDescent="0.3">
      <c r="B2090" s="161" t="s">
        <v>1811</v>
      </c>
      <c r="C2090" s="133" t="s">
        <v>1812</v>
      </c>
      <c r="D2090" s="27"/>
      <c r="E2090" s="27"/>
      <c r="F2090" s="27"/>
      <c r="G2090" s="27"/>
      <c r="H2090" s="6">
        <f t="shared" ref="H2090:P2090" si="1090">H2091+H2106+H2112</f>
        <v>185287</v>
      </c>
      <c r="I2090" s="215">
        <f t="shared" si="1090"/>
        <v>0</v>
      </c>
      <c r="J2090" s="6">
        <f t="shared" si="1090"/>
        <v>185287</v>
      </c>
      <c r="K2090" s="6">
        <f t="shared" si="1090"/>
        <v>191274</v>
      </c>
      <c r="L2090" s="215">
        <f t="shared" si="1090"/>
        <v>-5023</v>
      </c>
      <c r="M2090" s="6">
        <f t="shared" si="1090"/>
        <v>186251</v>
      </c>
      <c r="N2090" s="6">
        <f t="shared" si="1090"/>
        <v>195172</v>
      </c>
      <c r="O2090" s="215">
        <f t="shared" si="1090"/>
        <v>-5138</v>
      </c>
      <c r="P2090" s="6">
        <f t="shared" si="1090"/>
        <v>190034</v>
      </c>
    </row>
    <row r="2091" spans="2:16" s="12" customFormat="1" ht="15.75" x14ac:dyDescent="0.25">
      <c r="B2091" s="158" t="s">
        <v>154</v>
      </c>
      <c r="C2091" s="17" t="s">
        <v>1812</v>
      </c>
      <c r="D2091" s="19" t="s">
        <v>1813</v>
      </c>
      <c r="E2091" s="19"/>
      <c r="F2091" s="19"/>
      <c r="G2091" s="19"/>
      <c r="H2091" s="4">
        <f t="shared" ref="H2091:J2092" si="1091">H2092</f>
        <v>184685</v>
      </c>
      <c r="I2091" s="219">
        <f t="shared" si="1091"/>
        <v>0</v>
      </c>
      <c r="J2091" s="4">
        <f t="shared" si="1091"/>
        <v>184685</v>
      </c>
      <c r="K2091" s="4">
        <f t="shared" ref="K2091:N2092" si="1092">K2092</f>
        <v>190639</v>
      </c>
      <c r="L2091" s="219">
        <f>L2092</f>
        <v>-5023</v>
      </c>
      <c r="M2091" s="4">
        <f>M2092</f>
        <v>185616</v>
      </c>
      <c r="N2091" s="4">
        <f t="shared" si="1092"/>
        <v>194513</v>
      </c>
      <c r="O2091" s="219">
        <f>O2092</f>
        <v>-5138</v>
      </c>
      <c r="P2091" s="4">
        <f>P2092</f>
        <v>189375</v>
      </c>
    </row>
    <row r="2092" spans="2:16" s="12" customFormat="1" ht="15.75" x14ac:dyDescent="0.25">
      <c r="B2092" s="158" t="s">
        <v>238</v>
      </c>
      <c r="C2092" s="19">
        <v>820</v>
      </c>
      <c r="D2092" s="17" t="s">
        <v>63</v>
      </c>
      <c r="E2092" s="17" t="s">
        <v>15</v>
      </c>
      <c r="F2092" s="64"/>
      <c r="G2092" s="64"/>
      <c r="H2092" s="4">
        <f t="shared" si="1091"/>
        <v>184685</v>
      </c>
      <c r="I2092" s="219">
        <f t="shared" si="1091"/>
        <v>0</v>
      </c>
      <c r="J2092" s="4">
        <f t="shared" si="1091"/>
        <v>184685</v>
      </c>
      <c r="K2092" s="4">
        <f t="shared" si="1092"/>
        <v>190639</v>
      </c>
      <c r="L2092" s="219">
        <f>L2093</f>
        <v>-5023</v>
      </c>
      <c r="M2092" s="4">
        <f>M2093</f>
        <v>185616</v>
      </c>
      <c r="N2092" s="4">
        <f t="shared" si="1092"/>
        <v>194513</v>
      </c>
      <c r="O2092" s="219">
        <f>O2093</f>
        <v>-5138</v>
      </c>
      <c r="P2092" s="4">
        <f>P2093</f>
        <v>189375</v>
      </c>
    </row>
    <row r="2093" spans="2:16" s="12" customFormat="1" ht="41.25" customHeight="1" x14ac:dyDescent="0.25">
      <c r="B2093" s="156" t="s">
        <v>375</v>
      </c>
      <c r="C2093" s="19">
        <v>820</v>
      </c>
      <c r="D2093" s="24" t="s">
        <v>63</v>
      </c>
      <c r="E2093" s="24" t="s">
        <v>15</v>
      </c>
      <c r="F2093" s="88">
        <v>11</v>
      </c>
      <c r="G2093" s="21"/>
      <c r="H2093" s="5">
        <f t="shared" ref="H2093:P2093" si="1093">H2094+H2101</f>
        <v>184685</v>
      </c>
      <c r="I2093" s="220">
        <f t="shared" si="1093"/>
        <v>0</v>
      </c>
      <c r="J2093" s="5">
        <f t="shared" si="1093"/>
        <v>184685</v>
      </c>
      <c r="K2093" s="5">
        <f t="shared" si="1093"/>
        <v>190639</v>
      </c>
      <c r="L2093" s="220">
        <f t="shared" si="1093"/>
        <v>-5023</v>
      </c>
      <c r="M2093" s="5">
        <f t="shared" si="1093"/>
        <v>185616</v>
      </c>
      <c r="N2093" s="5">
        <f t="shared" si="1093"/>
        <v>194513</v>
      </c>
      <c r="O2093" s="220">
        <f t="shared" si="1093"/>
        <v>-5138</v>
      </c>
      <c r="P2093" s="5">
        <f t="shared" si="1093"/>
        <v>189375</v>
      </c>
    </row>
    <row r="2094" spans="2:16" s="12" customFormat="1" ht="40.5" customHeight="1" x14ac:dyDescent="0.25">
      <c r="B2094" s="156" t="s">
        <v>420</v>
      </c>
      <c r="C2094" s="19">
        <v>820</v>
      </c>
      <c r="D2094" s="24" t="s">
        <v>63</v>
      </c>
      <c r="E2094" s="24" t="s">
        <v>15</v>
      </c>
      <c r="F2094" s="89" t="s">
        <v>421</v>
      </c>
      <c r="G2094" s="21"/>
      <c r="H2094" s="43">
        <f t="shared" ref="H2094:P2094" si="1094">H2095+H2097+H2099</f>
        <v>111055</v>
      </c>
      <c r="I2094" s="213">
        <f t="shared" si="1094"/>
        <v>0</v>
      </c>
      <c r="J2094" s="43">
        <f t="shared" si="1094"/>
        <v>111055</v>
      </c>
      <c r="K2094" s="43">
        <f t="shared" si="1094"/>
        <v>114874</v>
      </c>
      <c r="L2094" s="213">
        <f t="shared" si="1094"/>
        <v>-2888</v>
      </c>
      <c r="M2094" s="43">
        <f t="shared" si="1094"/>
        <v>111986</v>
      </c>
      <c r="N2094" s="43">
        <f t="shared" si="1094"/>
        <v>118748</v>
      </c>
      <c r="O2094" s="213">
        <f t="shared" si="1094"/>
        <v>-3003</v>
      </c>
      <c r="P2094" s="43">
        <f t="shared" si="1094"/>
        <v>115745</v>
      </c>
    </row>
    <row r="2095" spans="2:16" s="12" customFormat="1" ht="30" x14ac:dyDescent="0.25">
      <c r="B2095" s="156" t="s">
        <v>1814</v>
      </c>
      <c r="C2095" s="19">
        <v>820</v>
      </c>
      <c r="D2095" s="24" t="s">
        <v>63</v>
      </c>
      <c r="E2095" s="24" t="s">
        <v>15</v>
      </c>
      <c r="F2095" s="89" t="s">
        <v>1815</v>
      </c>
      <c r="G2095" s="21"/>
      <c r="H2095" s="5">
        <f t="shared" ref="H2095:P2095" si="1095">H2096</f>
        <v>18000</v>
      </c>
      <c r="I2095" s="220">
        <f t="shared" si="1095"/>
        <v>0</v>
      </c>
      <c r="J2095" s="5">
        <f t="shared" si="1095"/>
        <v>18000</v>
      </c>
      <c r="K2095" s="5">
        <f t="shared" si="1095"/>
        <v>18000</v>
      </c>
      <c r="L2095" s="220">
        <f t="shared" si="1095"/>
        <v>0</v>
      </c>
      <c r="M2095" s="5">
        <f t="shared" si="1095"/>
        <v>18000</v>
      </c>
      <c r="N2095" s="5">
        <f t="shared" si="1095"/>
        <v>18000</v>
      </c>
      <c r="O2095" s="220">
        <f t="shared" si="1095"/>
        <v>0</v>
      </c>
      <c r="P2095" s="5">
        <f t="shared" si="1095"/>
        <v>18000</v>
      </c>
    </row>
    <row r="2096" spans="2:16" s="12" customFormat="1" ht="44.25" customHeight="1" x14ac:dyDescent="0.25">
      <c r="B2096" s="156" t="s">
        <v>1816</v>
      </c>
      <c r="C2096" s="19">
        <v>820</v>
      </c>
      <c r="D2096" s="24" t="s">
        <v>63</v>
      </c>
      <c r="E2096" s="24" t="s">
        <v>15</v>
      </c>
      <c r="F2096" s="89" t="s">
        <v>1817</v>
      </c>
      <c r="G2096" s="21">
        <v>200</v>
      </c>
      <c r="H2096" s="43">
        <v>18000</v>
      </c>
      <c r="I2096" s="213"/>
      <c r="J2096" s="43">
        <f>H2096+I2096</f>
        <v>18000</v>
      </c>
      <c r="K2096" s="43">
        <v>18000</v>
      </c>
      <c r="L2096" s="213"/>
      <c r="M2096" s="43">
        <f>K2096+L2096</f>
        <v>18000</v>
      </c>
      <c r="N2096" s="43">
        <v>18000</v>
      </c>
      <c r="O2096" s="213"/>
      <c r="P2096" s="43">
        <f>N2096+O2096</f>
        <v>18000</v>
      </c>
    </row>
    <row r="2097" spans="2:16" s="12" customFormat="1" ht="30" x14ac:dyDescent="0.25">
      <c r="B2097" s="156" t="s">
        <v>183</v>
      </c>
      <c r="C2097" s="19">
        <v>820</v>
      </c>
      <c r="D2097" s="24" t="s">
        <v>63</v>
      </c>
      <c r="E2097" s="24" t="s">
        <v>15</v>
      </c>
      <c r="F2097" s="89" t="s">
        <v>1818</v>
      </c>
      <c r="G2097" s="21"/>
      <c r="H2097" s="5">
        <f t="shared" ref="H2097:P2097" si="1096">H2098</f>
        <v>93055</v>
      </c>
      <c r="I2097" s="220">
        <f t="shared" si="1096"/>
        <v>0</v>
      </c>
      <c r="J2097" s="5">
        <f t="shared" si="1096"/>
        <v>93055</v>
      </c>
      <c r="K2097" s="5">
        <f t="shared" si="1096"/>
        <v>96874</v>
      </c>
      <c r="L2097" s="220">
        <f t="shared" si="1096"/>
        <v>-2888</v>
      </c>
      <c r="M2097" s="5">
        <f t="shared" si="1096"/>
        <v>93986</v>
      </c>
      <c r="N2097" s="5">
        <f t="shared" si="1096"/>
        <v>100748</v>
      </c>
      <c r="O2097" s="220">
        <f t="shared" si="1096"/>
        <v>-3003</v>
      </c>
      <c r="P2097" s="5">
        <f t="shared" si="1096"/>
        <v>97745</v>
      </c>
    </row>
    <row r="2098" spans="2:16" s="12" customFormat="1" ht="67.5" customHeight="1" x14ac:dyDescent="0.25">
      <c r="B2098" s="156" t="s">
        <v>185</v>
      </c>
      <c r="C2098" s="19">
        <v>820</v>
      </c>
      <c r="D2098" s="24" t="s">
        <v>63</v>
      </c>
      <c r="E2098" s="24" t="s">
        <v>15</v>
      </c>
      <c r="F2098" s="89" t="s">
        <v>1819</v>
      </c>
      <c r="G2098" s="21">
        <v>600</v>
      </c>
      <c r="H2098" s="43">
        <v>93055</v>
      </c>
      <c r="I2098" s="213"/>
      <c r="J2098" s="43">
        <f>H2098+I2098</f>
        <v>93055</v>
      </c>
      <c r="K2098" s="43">
        <v>96874</v>
      </c>
      <c r="L2098" s="213">
        <v>-2888</v>
      </c>
      <c r="M2098" s="43">
        <f>K2098+L2098</f>
        <v>93986</v>
      </c>
      <c r="N2098" s="43">
        <v>100748</v>
      </c>
      <c r="O2098" s="213">
        <v>-3003</v>
      </c>
      <c r="P2098" s="43">
        <f>N2098+O2098</f>
        <v>97745</v>
      </c>
    </row>
    <row r="2099" spans="2:16" s="12" customFormat="1" ht="45" hidden="1" x14ac:dyDescent="0.25">
      <c r="B2099" s="156" t="s">
        <v>1820</v>
      </c>
      <c r="C2099" s="19">
        <v>820</v>
      </c>
      <c r="D2099" s="24" t="s">
        <v>63</v>
      </c>
      <c r="E2099" s="24" t="s">
        <v>15</v>
      </c>
      <c r="F2099" s="89" t="s">
        <v>1821</v>
      </c>
      <c r="G2099" s="21"/>
      <c r="H2099" s="43">
        <f t="shared" ref="H2099:P2099" si="1097">H2100</f>
        <v>0</v>
      </c>
      <c r="I2099" s="213">
        <f t="shared" si="1097"/>
        <v>0</v>
      </c>
      <c r="J2099" s="43">
        <f t="shared" si="1097"/>
        <v>0</v>
      </c>
      <c r="K2099" s="43">
        <f t="shared" si="1097"/>
        <v>0</v>
      </c>
      <c r="L2099" s="213">
        <f t="shared" si="1097"/>
        <v>0</v>
      </c>
      <c r="M2099" s="43">
        <f t="shared" si="1097"/>
        <v>0</v>
      </c>
      <c r="N2099" s="43">
        <f t="shared" si="1097"/>
        <v>0</v>
      </c>
      <c r="O2099" s="213">
        <f t="shared" si="1097"/>
        <v>0</v>
      </c>
      <c r="P2099" s="43">
        <f t="shared" si="1097"/>
        <v>0</v>
      </c>
    </row>
    <row r="2100" spans="2:16" s="12" customFormat="1" ht="45" hidden="1" x14ac:dyDescent="0.25">
      <c r="B2100" s="157" t="s">
        <v>1822</v>
      </c>
      <c r="C2100" s="50" t="s">
        <v>1812</v>
      </c>
      <c r="D2100" s="52" t="s">
        <v>63</v>
      </c>
      <c r="E2100" s="52" t="s">
        <v>15</v>
      </c>
      <c r="F2100" s="89" t="s">
        <v>1823</v>
      </c>
      <c r="G2100" s="21">
        <v>300</v>
      </c>
      <c r="H2100" s="43"/>
      <c r="I2100" s="213"/>
      <c r="J2100" s="43"/>
      <c r="K2100" s="43"/>
      <c r="L2100" s="213"/>
      <c r="M2100" s="43"/>
      <c r="N2100" s="43"/>
      <c r="O2100" s="213"/>
      <c r="P2100" s="43"/>
    </row>
    <row r="2101" spans="2:16" s="12" customFormat="1" ht="30" x14ac:dyDescent="0.25">
      <c r="B2101" s="157" t="s">
        <v>214</v>
      </c>
      <c r="C2101" s="50" t="s">
        <v>1812</v>
      </c>
      <c r="D2101" s="52" t="s">
        <v>63</v>
      </c>
      <c r="E2101" s="52" t="s">
        <v>15</v>
      </c>
      <c r="F2101" s="89" t="s">
        <v>364</v>
      </c>
      <c r="G2101" s="21"/>
      <c r="H2101" s="5">
        <f t="shared" ref="H2101:P2101" si="1098">H2102</f>
        <v>73630</v>
      </c>
      <c r="I2101" s="220">
        <f t="shared" si="1098"/>
        <v>0</v>
      </c>
      <c r="J2101" s="5">
        <f t="shared" si="1098"/>
        <v>73630</v>
      </c>
      <c r="K2101" s="5">
        <f t="shared" si="1098"/>
        <v>75765</v>
      </c>
      <c r="L2101" s="220">
        <f t="shared" si="1098"/>
        <v>-2135</v>
      </c>
      <c r="M2101" s="5">
        <f t="shared" si="1098"/>
        <v>73630</v>
      </c>
      <c r="N2101" s="5">
        <f t="shared" si="1098"/>
        <v>75765</v>
      </c>
      <c r="O2101" s="220">
        <f t="shared" si="1098"/>
        <v>-2135</v>
      </c>
      <c r="P2101" s="5">
        <f t="shared" si="1098"/>
        <v>73630</v>
      </c>
    </row>
    <row r="2102" spans="2:16" s="12" customFormat="1" ht="30" x14ac:dyDescent="0.25">
      <c r="B2102" s="157" t="s">
        <v>279</v>
      </c>
      <c r="C2102" s="50" t="s">
        <v>1812</v>
      </c>
      <c r="D2102" s="52" t="s">
        <v>63</v>
      </c>
      <c r="E2102" s="52" t="s">
        <v>15</v>
      </c>
      <c r="F2102" s="89" t="s">
        <v>365</v>
      </c>
      <c r="G2102" s="21"/>
      <c r="H2102" s="5">
        <f t="shared" ref="H2102:P2102" si="1099">H2103+H2104+H2105</f>
        <v>73630</v>
      </c>
      <c r="I2102" s="220">
        <f t="shared" si="1099"/>
        <v>0</v>
      </c>
      <c r="J2102" s="5">
        <f t="shared" si="1099"/>
        <v>73630</v>
      </c>
      <c r="K2102" s="5">
        <f t="shared" si="1099"/>
        <v>75765</v>
      </c>
      <c r="L2102" s="220">
        <f t="shared" si="1099"/>
        <v>-2135</v>
      </c>
      <c r="M2102" s="5">
        <f t="shared" si="1099"/>
        <v>73630</v>
      </c>
      <c r="N2102" s="5">
        <f t="shared" si="1099"/>
        <v>75765</v>
      </c>
      <c r="O2102" s="220">
        <f t="shared" si="1099"/>
        <v>-2135</v>
      </c>
      <c r="P2102" s="5">
        <f t="shared" si="1099"/>
        <v>73630</v>
      </c>
    </row>
    <row r="2103" spans="2:16" s="12" customFormat="1" ht="75.75" customHeight="1" x14ac:dyDescent="0.25">
      <c r="B2103" s="157" t="s">
        <v>37</v>
      </c>
      <c r="C2103" s="50" t="s">
        <v>1812</v>
      </c>
      <c r="D2103" s="52" t="s">
        <v>63</v>
      </c>
      <c r="E2103" s="52" t="s">
        <v>15</v>
      </c>
      <c r="F2103" s="89" t="s">
        <v>366</v>
      </c>
      <c r="G2103" s="21">
        <v>100</v>
      </c>
      <c r="H2103" s="43">
        <v>69646</v>
      </c>
      <c r="I2103" s="213"/>
      <c r="J2103" s="43">
        <f>H2103+I2103</f>
        <v>69646</v>
      </c>
      <c r="K2103" s="43">
        <v>71781</v>
      </c>
      <c r="L2103" s="213">
        <v>-2135</v>
      </c>
      <c r="M2103" s="43">
        <f>K2103+L2103</f>
        <v>69646</v>
      </c>
      <c r="N2103" s="43">
        <v>71781</v>
      </c>
      <c r="O2103" s="213">
        <v>-2135</v>
      </c>
      <c r="P2103" s="43">
        <f>N2103+O2103</f>
        <v>69646</v>
      </c>
    </row>
    <row r="2104" spans="2:16" s="12" customFormat="1" ht="60" x14ac:dyDescent="0.25">
      <c r="B2104" s="157" t="s">
        <v>39</v>
      </c>
      <c r="C2104" s="50" t="s">
        <v>1812</v>
      </c>
      <c r="D2104" s="52" t="s">
        <v>63</v>
      </c>
      <c r="E2104" s="52" t="s">
        <v>15</v>
      </c>
      <c r="F2104" s="89" t="s">
        <v>366</v>
      </c>
      <c r="G2104" s="21">
        <v>200</v>
      </c>
      <c r="H2104" s="43">
        <v>3950</v>
      </c>
      <c r="I2104" s="213"/>
      <c r="J2104" s="43">
        <f>H2104+I2104</f>
        <v>3950</v>
      </c>
      <c r="K2104" s="43">
        <v>3950</v>
      </c>
      <c r="L2104" s="213"/>
      <c r="M2104" s="43">
        <f>K2104+L2104</f>
        <v>3950</v>
      </c>
      <c r="N2104" s="43">
        <v>3950</v>
      </c>
      <c r="O2104" s="213"/>
      <c r="P2104" s="43">
        <f>N2104+O2104</f>
        <v>3950</v>
      </c>
    </row>
    <row r="2105" spans="2:16" s="12" customFormat="1" ht="41.25" customHeight="1" x14ac:dyDescent="0.25">
      <c r="B2105" s="157" t="s">
        <v>40</v>
      </c>
      <c r="C2105" s="50" t="s">
        <v>1812</v>
      </c>
      <c r="D2105" s="52" t="s">
        <v>63</v>
      </c>
      <c r="E2105" s="52" t="s">
        <v>15</v>
      </c>
      <c r="F2105" s="89" t="s">
        <v>366</v>
      </c>
      <c r="G2105" s="21">
        <v>800</v>
      </c>
      <c r="H2105" s="43">
        <v>34</v>
      </c>
      <c r="I2105" s="213"/>
      <c r="J2105" s="43">
        <f>H2105+I2105</f>
        <v>34</v>
      </c>
      <c r="K2105" s="43">
        <v>34</v>
      </c>
      <c r="L2105" s="213"/>
      <c r="M2105" s="43">
        <f>K2105+L2105</f>
        <v>34</v>
      </c>
      <c r="N2105" s="43">
        <v>34</v>
      </c>
      <c r="O2105" s="213"/>
      <c r="P2105" s="43">
        <f>N2105+O2105</f>
        <v>34</v>
      </c>
    </row>
    <row r="2106" spans="2:16" s="12" customFormat="1" ht="15.75" x14ac:dyDescent="0.25">
      <c r="B2106" s="158" t="s">
        <v>47</v>
      </c>
      <c r="C2106" s="17" t="s">
        <v>1812</v>
      </c>
      <c r="D2106" s="19" t="s">
        <v>360</v>
      </c>
      <c r="E2106" s="19"/>
      <c r="F2106" s="19"/>
      <c r="G2106" s="29"/>
      <c r="H2106" s="8">
        <f t="shared" ref="H2106:P2106" si="1100">H2107</f>
        <v>43</v>
      </c>
      <c r="I2106" s="211">
        <f t="shared" si="1100"/>
        <v>0</v>
      </c>
      <c r="J2106" s="8">
        <f t="shared" si="1100"/>
        <v>43</v>
      </c>
      <c r="K2106" s="8">
        <f t="shared" si="1100"/>
        <v>43</v>
      </c>
      <c r="L2106" s="211">
        <f t="shared" si="1100"/>
        <v>0</v>
      </c>
      <c r="M2106" s="8">
        <f t="shared" si="1100"/>
        <v>43</v>
      </c>
      <c r="N2106" s="8">
        <f t="shared" si="1100"/>
        <v>43</v>
      </c>
      <c r="O2106" s="211">
        <f t="shared" si="1100"/>
        <v>0</v>
      </c>
      <c r="P2106" s="8">
        <f t="shared" si="1100"/>
        <v>43</v>
      </c>
    </row>
    <row r="2107" spans="2:16" s="12" customFormat="1" ht="29.25" x14ac:dyDescent="0.25">
      <c r="B2107" s="158" t="s">
        <v>49</v>
      </c>
      <c r="C2107" s="17" t="s">
        <v>1812</v>
      </c>
      <c r="D2107" s="34" t="s">
        <v>48</v>
      </c>
      <c r="E2107" s="34" t="s">
        <v>15</v>
      </c>
      <c r="F2107" s="33"/>
      <c r="G2107" s="35"/>
      <c r="H2107" s="8">
        <f t="shared" ref="H2107:P2107" si="1101">H2110</f>
        <v>43</v>
      </c>
      <c r="I2107" s="211">
        <f t="shared" si="1101"/>
        <v>0</v>
      </c>
      <c r="J2107" s="8">
        <f t="shared" si="1101"/>
        <v>43</v>
      </c>
      <c r="K2107" s="8">
        <f t="shared" si="1101"/>
        <v>43</v>
      </c>
      <c r="L2107" s="211">
        <f t="shared" si="1101"/>
        <v>0</v>
      </c>
      <c r="M2107" s="8">
        <f t="shared" si="1101"/>
        <v>43</v>
      </c>
      <c r="N2107" s="8">
        <f t="shared" si="1101"/>
        <v>43</v>
      </c>
      <c r="O2107" s="211">
        <f t="shared" si="1101"/>
        <v>0</v>
      </c>
      <c r="P2107" s="8">
        <f t="shared" si="1101"/>
        <v>43</v>
      </c>
    </row>
    <row r="2108" spans="2:16" s="12" customFormat="1" ht="40.5" customHeight="1" x14ac:dyDescent="0.25">
      <c r="B2108" s="156" t="s">
        <v>50</v>
      </c>
      <c r="C2108" s="17" t="s">
        <v>1812</v>
      </c>
      <c r="D2108" s="61" t="s">
        <v>48</v>
      </c>
      <c r="E2108" s="61" t="s">
        <v>15</v>
      </c>
      <c r="F2108" s="93" t="s">
        <v>51</v>
      </c>
      <c r="G2108" s="58"/>
      <c r="H2108" s="9">
        <f>H2109</f>
        <v>43</v>
      </c>
      <c r="I2108" s="217">
        <f t="shared" ref="I2108:J2110" si="1102">I2109</f>
        <v>0</v>
      </c>
      <c r="J2108" s="9">
        <f t="shared" si="1102"/>
        <v>43</v>
      </c>
      <c r="K2108" s="9">
        <f t="shared" ref="K2108:N2110" si="1103">K2109</f>
        <v>43</v>
      </c>
      <c r="L2108" s="217">
        <f t="shared" ref="L2108:M2110" si="1104">L2109</f>
        <v>0</v>
      </c>
      <c r="M2108" s="9">
        <f t="shared" si="1104"/>
        <v>43</v>
      </c>
      <c r="N2108" s="9">
        <f t="shared" si="1103"/>
        <v>43</v>
      </c>
      <c r="O2108" s="217">
        <f t="shared" ref="O2108:P2110" si="1105">O2109</f>
        <v>0</v>
      </c>
      <c r="P2108" s="9">
        <f t="shared" si="1105"/>
        <v>43</v>
      </c>
    </row>
    <row r="2109" spans="2:16" s="12" customFormat="1" ht="28.5" customHeight="1" x14ac:dyDescent="0.25">
      <c r="B2109" s="156" t="s">
        <v>52</v>
      </c>
      <c r="C2109" s="17" t="s">
        <v>1812</v>
      </c>
      <c r="D2109" s="61" t="s">
        <v>48</v>
      </c>
      <c r="E2109" s="61" t="s">
        <v>15</v>
      </c>
      <c r="F2109" s="93" t="s">
        <v>53</v>
      </c>
      <c r="G2109" s="58"/>
      <c r="H2109" s="9">
        <f>H2110</f>
        <v>43</v>
      </c>
      <c r="I2109" s="217">
        <f t="shared" si="1102"/>
        <v>0</v>
      </c>
      <c r="J2109" s="9">
        <f t="shared" si="1102"/>
        <v>43</v>
      </c>
      <c r="K2109" s="9">
        <f t="shared" si="1103"/>
        <v>43</v>
      </c>
      <c r="L2109" s="217">
        <f t="shared" si="1104"/>
        <v>0</v>
      </c>
      <c r="M2109" s="9">
        <f t="shared" si="1104"/>
        <v>43</v>
      </c>
      <c r="N2109" s="9">
        <f t="shared" si="1103"/>
        <v>43</v>
      </c>
      <c r="O2109" s="217">
        <f t="shared" si="1105"/>
        <v>0</v>
      </c>
      <c r="P2109" s="9">
        <f t="shared" si="1105"/>
        <v>43</v>
      </c>
    </row>
    <row r="2110" spans="2:16" s="12" customFormat="1" ht="29.25" customHeight="1" x14ac:dyDescent="0.25">
      <c r="B2110" s="156" t="s">
        <v>54</v>
      </c>
      <c r="C2110" s="17" t="s">
        <v>1812</v>
      </c>
      <c r="D2110" s="61" t="s">
        <v>48</v>
      </c>
      <c r="E2110" s="61" t="s">
        <v>15</v>
      </c>
      <c r="F2110" s="93" t="s">
        <v>55</v>
      </c>
      <c r="G2110" s="58"/>
      <c r="H2110" s="9">
        <f>H2111</f>
        <v>43</v>
      </c>
      <c r="I2110" s="217">
        <f t="shared" si="1102"/>
        <v>0</v>
      </c>
      <c r="J2110" s="9">
        <f t="shared" si="1102"/>
        <v>43</v>
      </c>
      <c r="K2110" s="9">
        <f t="shared" si="1103"/>
        <v>43</v>
      </c>
      <c r="L2110" s="217">
        <f t="shared" si="1104"/>
        <v>0</v>
      </c>
      <c r="M2110" s="9">
        <f t="shared" si="1104"/>
        <v>43</v>
      </c>
      <c r="N2110" s="9">
        <f t="shared" si="1103"/>
        <v>43</v>
      </c>
      <c r="O2110" s="217">
        <f t="shared" si="1105"/>
        <v>0</v>
      </c>
      <c r="P2110" s="9">
        <f t="shared" si="1105"/>
        <v>43</v>
      </c>
    </row>
    <row r="2111" spans="2:16" s="12" customFormat="1" ht="57" customHeight="1" x14ac:dyDescent="0.25">
      <c r="B2111" s="156" t="s">
        <v>2329</v>
      </c>
      <c r="C2111" s="17" t="s">
        <v>1812</v>
      </c>
      <c r="D2111" s="61" t="s">
        <v>48</v>
      </c>
      <c r="E2111" s="61" t="s">
        <v>15</v>
      </c>
      <c r="F2111" s="93" t="s">
        <v>56</v>
      </c>
      <c r="G2111" s="58">
        <v>200</v>
      </c>
      <c r="H2111" s="43">
        <v>43</v>
      </c>
      <c r="I2111" s="213"/>
      <c r="J2111" s="43">
        <f>H2111+I2111</f>
        <v>43</v>
      </c>
      <c r="K2111" s="43">
        <v>43</v>
      </c>
      <c r="L2111" s="213"/>
      <c r="M2111" s="43">
        <f>K2111+L2111</f>
        <v>43</v>
      </c>
      <c r="N2111" s="43">
        <v>43</v>
      </c>
      <c r="O2111" s="213"/>
      <c r="P2111" s="43">
        <f>N2111+O2111</f>
        <v>43</v>
      </c>
    </row>
    <row r="2112" spans="2:16" s="12" customFormat="1" ht="22.5" customHeight="1" x14ac:dyDescent="0.25">
      <c r="B2112" s="158" t="s">
        <v>208</v>
      </c>
      <c r="C2112" s="17" t="s">
        <v>1812</v>
      </c>
      <c r="D2112" s="34" t="s">
        <v>130</v>
      </c>
      <c r="E2112" s="33"/>
      <c r="F2112" s="112"/>
      <c r="G2112" s="35"/>
      <c r="H2112" s="44">
        <f>H2113</f>
        <v>559</v>
      </c>
      <c r="I2112" s="216">
        <f t="shared" ref="I2112:J2116" si="1106">I2113</f>
        <v>0</v>
      </c>
      <c r="J2112" s="44">
        <f t="shared" si="1106"/>
        <v>559</v>
      </c>
      <c r="K2112" s="44">
        <f t="shared" ref="K2112:N2116" si="1107">K2113</f>
        <v>592</v>
      </c>
      <c r="L2112" s="216">
        <f t="shared" ref="L2112:M2116" si="1108">L2113</f>
        <v>0</v>
      </c>
      <c r="M2112" s="44">
        <f t="shared" si="1108"/>
        <v>592</v>
      </c>
      <c r="N2112" s="44">
        <f t="shared" si="1107"/>
        <v>616</v>
      </c>
      <c r="O2112" s="216">
        <f t="shared" ref="O2112:P2116" si="1109">O2113</f>
        <v>0</v>
      </c>
      <c r="P2112" s="44">
        <f t="shared" si="1109"/>
        <v>616</v>
      </c>
    </row>
    <row r="2113" spans="2:16" s="12" customFormat="1" ht="21.75" customHeight="1" x14ac:dyDescent="0.25">
      <c r="B2113" s="158" t="s">
        <v>209</v>
      </c>
      <c r="C2113" s="17" t="s">
        <v>1812</v>
      </c>
      <c r="D2113" s="34" t="s">
        <v>130</v>
      </c>
      <c r="E2113" s="34" t="s">
        <v>27</v>
      </c>
      <c r="F2113" s="112"/>
      <c r="G2113" s="35"/>
      <c r="H2113" s="44">
        <f>H2114</f>
        <v>559</v>
      </c>
      <c r="I2113" s="216">
        <f t="shared" si="1106"/>
        <v>0</v>
      </c>
      <c r="J2113" s="44">
        <f t="shared" si="1106"/>
        <v>559</v>
      </c>
      <c r="K2113" s="44">
        <f t="shared" si="1107"/>
        <v>592</v>
      </c>
      <c r="L2113" s="216">
        <f t="shared" si="1108"/>
        <v>0</v>
      </c>
      <c r="M2113" s="44">
        <f t="shared" si="1108"/>
        <v>592</v>
      </c>
      <c r="N2113" s="44">
        <f t="shared" si="1107"/>
        <v>616</v>
      </c>
      <c r="O2113" s="216">
        <f t="shared" si="1109"/>
        <v>0</v>
      </c>
      <c r="P2113" s="44">
        <f t="shared" si="1109"/>
        <v>616</v>
      </c>
    </row>
    <row r="2114" spans="2:16" s="12" customFormat="1" ht="48" customHeight="1" x14ac:dyDescent="0.25">
      <c r="B2114" s="156" t="s">
        <v>375</v>
      </c>
      <c r="C2114" s="17" t="s">
        <v>1812</v>
      </c>
      <c r="D2114" s="61" t="s">
        <v>130</v>
      </c>
      <c r="E2114" s="61" t="s">
        <v>27</v>
      </c>
      <c r="F2114" s="93" t="s">
        <v>653</v>
      </c>
      <c r="G2114" s="58"/>
      <c r="H2114" s="43">
        <f>H2115</f>
        <v>559</v>
      </c>
      <c r="I2114" s="213">
        <f t="shared" si="1106"/>
        <v>0</v>
      </c>
      <c r="J2114" s="43">
        <f t="shared" si="1106"/>
        <v>559</v>
      </c>
      <c r="K2114" s="43">
        <f t="shared" si="1107"/>
        <v>592</v>
      </c>
      <c r="L2114" s="213">
        <f t="shared" si="1108"/>
        <v>0</v>
      </c>
      <c r="M2114" s="43">
        <f t="shared" si="1108"/>
        <v>592</v>
      </c>
      <c r="N2114" s="43">
        <f t="shared" si="1107"/>
        <v>616</v>
      </c>
      <c r="O2114" s="213">
        <f t="shared" si="1109"/>
        <v>0</v>
      </c>
      <c r="P2114" s="43">
        <f t="shared" si="1109"/>
        <v>616</v>
      </c>
    </row>
    <row r="2115" spans="2:16" s="12" customFormat="1" ht="45.75" customHeight="1" x14ac:dyDescent="0.25">
      <c r="B2115" s="156" t="s">
        <v>420</v>
      </c>
      <c r="C2115" s="17" t="s">
        <v>1812</v>
      </c>
      <c r="D2115" s="61" t="s">
        <v>130</v>
      </c>
      <c r="E2115" s="61" t="s">
        <v>27</v>
      </c>
      <c r="F2115" s="93" t="s">
        <v>421</v>
      </c>
      <c r="G2115" s="58"/>
      <c r="H2115" s="43">
        <f>H2116</f>
        <v>559</v>
      </c>
      <c r="I2115" s="213">
        <f t="shared" si="1106"/>
        <v>0</v>
      </c>
      <c r="J2115" s="43">
        <f t="shared" si="1106"/>
        <v>559</v>
      </c>
      <c r="K2115" s="43">
        <f t="shared" si="1107"/>
        <v>592</v>
      </c>
      <c r="L2115" s="213">
        <f t="shared" si="1108"/>
        <v>0</v>
      </c>
      <c r="M2115" s="43">
        <f t="shared" si="1108"/>
        <v>592</v>
      </c>
      <c r="N2115" s="43">
        <f t="shared" si="1107"/>
        <v>616</v>
      </c>
      <c r="O2115" s="213">
        <f t="shared" si="1109"/>
        <v>0</v>
      </c>
      <c r="P2115" s="43">
        <f t="shared" si="1109"/>
        <v>616</v>
      </c>
    </row>
    <row r="2116" spans="2:16" s="12" customFormat="1" ht="49.5" customHeight="1" x14ac:dyDescent="0.25">
      <c r="B2116" s="156" t="s">
        <v>1820</v>
      </c>
      <c r="C2116" s="17" t="s">
        <v>1812</v>
      </c>
      <c r="D2116" s="61" t="s">
        <v>130</v>
      </c>
      <c r="E2116" s="61" t="s">
        <v>27</v>
      </c>
      <c r="F2116" s="93" t="s">
        <v>1821</v>
      </c>
      <c r="G2116" s="58"/>
      <c r="H2116" s="43">
        <f>H2117</f>
        <v>559</v>
      </c>
      <c r="I2116" s="213">
        <f t="shared" si="1106"/>
        <v>0</v>
      </c>
      <c r="J2116" s="43">
        <f t="shared" si="1106"/>
        <v>559</v>
      </c>
      <c r="K2116" s="43">
        <f t="shared" si="1107"/>
        <v>592</v>
      </c>
      <c r="L2116" s="213">
        <f t="shared" si="1108"/>
        <v>0</v>
      </c>
      <c r="M2116" s="43">
        <f t="shared" si="1108"/>
        <v>592</v>
      </c>
      <c r="N2116" s="43">
        <f t="shared" si="1107"/>
        <v>616</v>
      </c>
      <c r="O2116" s="213">
        <f t="shared" si="1109"/>
        <v>0</v>
      </c>
      <c r="P2116" s="43">
        <f t="shared" si="1109"/>
        <v>616</v>
      </c>
    </row>
    <row r="2117" spans="2:16" s="12" customFormat="1" ht="57" customHeight="1" thickBot="1" x14ac:dyDescent="0.3">
      <c r="B2117" s="157" t="s">
        <v>1822</v>
      </c>
      <c r="C2117" s="17" t="s">
        <v>1812</v>
      </c>
      <c r="D2117" s="61" t="s">
        <v>130</v>
      </c>
      <c r="E2117" s="61" t="s">
        <v>27</v>
      </c>
      <c r="F2117" s="93" t="s">
        <v>1823</v>
      </c>
      <c r="G2117" s="58">
        <v>300</v>
      </c>
      <c r="H2117" s="43">
        <v>559</v>
      </c>
      <c r="I2117" s="213"/>
      <c r="J2117" s="43">
        <f>H2117+I2117</f>
        <v>559</v>
      </c>
      <c r="K2117" s="43">
        <v>592</v>
      </c>
      <c r="L2117" s="213"/>
      <c r="M2117" s="43">
        <f>K2117+L2117</f>
        <v>592</v>
      </c>
      <c r="N2117" s="43">
        <v>616</v>
      </c>
      <c r="O2117" s="213"/>
      <c r="P2117" s="43">
        <f>N2117+O2117</f>
        <v>616</v>
      </c>
    </row>
    <row r="2118" spans="2:16" s="12" customFormat="1" ht="30.75" customHeight="1" thickBot="1" x14ac:dyDescent="0.3">
      <c r="B2118" s="165" t="s">
        <v>1824</v>
      </c>
      <c r="C2118" s="28">
        <v>821</v>
      </c>
      <c r="D2118" s="27"/>
      <c r="E2118" s="27"/>
      <c r="F2118" s="27"/>
      <c r="G2118" s="27"/>
      <c r="H2118" s="7">
        <f t="shared" ref="H2118:P2118" si="1110">H2130+H2119</f>
        <v>32103</v>
      </c>
      <c r="I2118" s="210">
        <f t="shared" si="1110"/>
        <v>0</v>
      </c>
      <c r="J2118" s="7">
        <f t="shared" si="1110"/>
        <v>32103</v>
      </c>
      <c r="K2118" s="7">
        <f t="shared" si="1110"/>
        <v>31369</v>
      </c>
      <c r="L2118" s="210">
        <f t="shared" si="1110"/>
        <v>-1043</v>
      </c>
      <c r="M2118" s="7">
        <f t="shared" si="1110"/>
        <v>30326</v>
      </c>
      <c r="N2118" s="7">
        <f t="shared" si="1110"/>
        <v>123148</v>
      </c>
      <c r="O2118" s="210">
        <f t="shared" si="1110"/>
        <v>-1045</v>
      </c>
      <c r="P2118" s="7">
        <f t="shared" si="1110"/>
        <v>122103</v>
      </c>
    </row>
    <row r="2119" spans="2:16" s="12" customFormat="1" ht="15.75" x14ac:dyDescent="0.25">
      <c r="B2119" s="160" t="s">
        <v>9</v>
      </c>
      <c r="C2119" s="50" t="s">
        <v>1825</v>
      </c>
      <c r="D2119" s="47" t="s">
        <v>14</v>
      </c>
      <c r="E2119" s="46"/>
      <c r="F2119" s="49"/>
      <c r="G2119" s="46"/>
      <c r="H2119" s="44">
        <f>H2120</f>
        <v>32060</v>
      </c>
      <c r="I2119" s="216">
        <f t="shared" ref="I2119:J2121" si="1111">I2120</f>
        <v>0</v>
      </c>
      <c r="J2119" s="44">
        <f t="shared" si="1111"/>
        <v>32060</v>
      </c>
      <c r="K2119" s="44">
        <f t="shared" ref="K2119:N2121" si="1112">K2120</f>
        <v>31326</v>
      </c>
      <c r="L2119" s="216">
        <f t="shared" ref="L2119:M2121" si="1113">L2120</f>
        <v>-1043</v>
      </c>
      <c r="M2119" s="44">
        <f t="shared" si="1113"/>
        <v>30283</v>
      </c>
      <c r="N2119" s="44">
        <f t="shared" si="1112"/>
        <v>123105</v>
      </c>
      <c r="O2119" s="216">
        <f t="shared" ref="O2119:P2121" si="1114">O2120</f>
        <v>-1045</v>
      </c>
      <c r="P2119" s="44">
        <f t="shared" si="1114"/>
        <v>122060</v>
      </c>
    </row>
    <row r="2120" spans="2:16" s="12" customFormat="1" ht="27.75" customHeight="1" x14ac:dyDescent="0.25">
      <c r="B2120" s="160" t="s">
        <v>1826</v>
      </c>
      <c r="C2120" s="50" t="s">
        <v>1825</v>
      </c>
      <c r="D2120" s="47" t="s">
        <v>14</v>
      </c>
      <c r="E2120" s="47" t="s">
        <v>48</v>
      </c>
      <c r="F2120" s="49"/>
      <c r="G2120" s="46"/>
      <c r="H2120" s="44">
        <f>H2121</f>
        <v>32060</v>
      </c>
      <c r="I2120" s="216">
        <f t="shared" si="1111"/>
        <v>0</v>
      </c>
      <c r="J2120" s="44">
        <f t="shared" si="1111"/>
        <v>32060</v>
      </c>
      <c r="K2120" s="44">
        <f t="shared" si="1112"/>
        <v>31326</v>
      </c>
      <c r="L2120" s="216">
        <f t="shared" si="1113"/>
        <v>-1043</v>
      </c>
      <c r="M2120" s="44">
        <f t="shared" si="1113"/>
        <v>30283</v>
      </c>
      <c r="N2120" s="44">
        <f t="shared" si="1112"/>
        <v>123105</v>
      </c>
      <c r="O2120" s="216">
        <f t="shared" si="1114"/>
        <v>-1045</v>
      </c>
      <c r="P2120" s="44">
        <f t="shared" si="1114"/>
        <v>122060</v>
      </c>
    </row>
    <row r="2121" spans="2:16" s="12" customFormat="1" ht="15.75" x14ac:dyDescent="0.25">
      <c r="B2121" s="157" t="s">
        <v>28</v>
      </c>
      <c r="C2121" s="50" t="s">
        <v>1825</v>
      </c>
      <c r="D2121" s="52" t="s">
        <v>14</v>
      </c>
      <c r="E2121" s="52" t="s">
        <v>48</v>
      </c>
      <c r="F2121" s="98">
        <v>99</v>
      </c>
      <c r="G2121" s="51"/>
      <c r="H2121" s="43">
        <f>H2122</f>
        <v>32060</v>
      </c>
      <c r="I2121" s="213">
        <f t="shared" si="1111"/>
        <v>0</v>
      </c>
      <c r="J2121" s="43">
        <f t="shared" si="1111"/>
        <v>32060</v>
      </c>
      <c r="K2121" s="43">
        <f t="shared" si="1112"/>
        <v>31326</v>
      </c>
      <c r="L2121" s="213">
        <f t="shared" si="1113"/>
        <v>-1043</v>
      </c>
      <c r="M2121" s="43">
        <f t="shared" si="1113"/>
        <v>30283</v>
      </c>
      <c r="N2121" s="43">
        <f t="shared" si="1112"/>
        <v>123105</v>
      </c>
      <c r="O2121" s="213">
        <f t="shared" si="1114"/>
        <v>-1045</v>
      </c>
      <c r="P2121" s="43">
        <f t="shared" si="1114"/>
        <v>122060</v>
      </c>
    </row>
    <row r="2122" spans="2:16" s="12" customFormat="1" ht="15.75" x14ac:dyDescent="0.25">
      <c r="B2122" s="159" t="s">
        <v>29</v>
      </c>
      <c r="C2122" s="50" t="s">
        <v>1825</v>
      </c>
      <c r="D2122" s="52" t="s">
        <v>14</v>
      </c>
      <c r="E2122" s="52" t="s">
        <v>48</v>
      </c>
      <c r="F2122" s="99" t="s">
        <v>30</v>
      </c>
      <c r="G2122" s="51"/>
      <c r="H2122" s="43">
        <f>H2123+H2127+H2128+H2129+H2124+H2125</f>
        <v>32060</v>
      </c>
      <c r="I2122" s="213">
        <f>I2123+I2127+I2128+I2129+I2124+I2125</f>
        <v>0</v>
      </c>
      <c r="J2122" s="43">
        <f>J2123+J2127+J2128+J2129+J2124+J2125</f>
        <v>32060</v>
      </c>
      <c r="K2122" s="43">
        <f>K2123+K2127+K2128+K2129+K2124</f>
        <v>31326</v>
      </c>
      <c r="L2122" s="213">
        <f>L2123+L2127+L2128+L2129+L2124+L2125</f>
        <v>-1043</v>
      </c>
      <c r="M2122" s="43">
        <f>M2123+M2127+M2128+M2129+M2124+M2125</f>
        <v>30283</v>
      </c>
      <c r="N2122" s="43">
        <f>N2123+N2127+N2128+N2129+N2124+N2125</f>
        <v>123105</v>
      </c>
      <c r="O2122" s="213">
        <f>O2123+O2127+O2128+O2129+O2124+O2125</f>
        <v>-1045</v>
      </c>
      <c r="P2122" s="43">
        <f>P2123+P2127+P2128+P2129+P2124+P2125</f>
        <v>122060</v>
      </c>
    </row>
    <row r="2123" spans="2:16" ht="91.5" customHeight="1" x14ac:dyDescent="0.25">
      <c r="B2123" s="162" t="s">
        <v>1827</v>
      </c>
      <c r="C2123" s="50" t="s">
        <v>1825</v>
      </c>
      <c r="D2123" s="52" t="s">
        <v>14</v>
      </c>
      <c r="E2123" s="52" t="s">
        <v>48</v>
      </c>
      <c r="F2123" s="99" t="s">
        <v>1828</v>
      </c>
      <c r="G2123" s="52" t="s">
        <v>18</v>
      </c>
      <c r="H2123" s="43">
        <v>4987</v>
      </c>
      <c r="I2123" s="213"/>
      <c r="J2123" s="43">
        <f t="shared" ref="J2123:J2129" si="1115">H2123+I2123</f>
        <v>4987</v>
      </c>
      <c r="K2123" s="43">
        <v>5140</v>
      </c>
      <c r="L2123" s="213">
        <v>-190</v>
      </c>
      <c r="M2123" s="43">
        <f t="shared" ref="M2123:M2129" si="1116">K2123+L2123</f>
        <v>4950</v>
      </c>
      <c r="N2123" s="43">
        <v>5140</v>
      </c>
      <c r="O2123" s="213">
        <v>-190</v>
      </c>
      <c r="P2123" s="43">
        <f t="shared" ref="P2123:P2129" si="1117">N2123+O2123</f>
        <v>4950</v>
      </c>
    </row>
    <row r="2124" spans="2:16" ht="52.5" hidden="1" customHeight="1" x14ac:dyDescent="0.25">
      <c r="B2124" s="162" t="s">
        <v>1829</v>
      </c>
      <c r="C2124" s="50" t="s">
        <v>1825</v>
      </c>
      <c r="D2124" s="52" t="s">
        <v>14</v>
      </c>
      <c r="E2124" s="52" t="s">
        <v>48</v>
      </c>
      <c r="F2124" s="99" t="s">
        <v>1830</v>
      </c>
      <c r="G2124" s="52" t="s">
        <v>20</v>
      </c>
      <c r="H2124" s="43"/>
      <c r="I2124" s="213"/>
      <c r="J2124" s="43">
        <f t="shared" si="1115"/>
        <v>0</v>
      </c>
      <c r="K2124" s="43"/>
      <c r="L2124" s="213"/>
      <c r="M2124" s="43">
        <f t="shared" si="1116"/>
        <v>0</v>
      </c>
      <c r="N2124" s="43"/>
      <c r="O2124" s="213"/>
      <c r="P2124" s="43">
        <f t="shared" si="1117"/>
        <v>0</v>
      </c>
    </row>
    <row r="2125" spans="2:16" ht="73.5" customHeight="1" x14ac:dyDescent="0.25">
      <c r="B2125" s="162" t="s">
        <v>1831</v>
      </c>
      <c r="C2125" s="50" t="s">
        <v>1825</v>
      </c>
      <c r="D2125" s="52" t="s">
        <v>14</v>
      </c>
      <c r="E2125" s="52" t="s">
        <v>48</v>
      </c>
      <c r="F2125" s="99" t="s">
        <v>1832</v>
      </c>
      <c r="G2125" s="52" t="s">
        <v>20</v>
      </c>
      <c r="H2125" s="43">
        <v>1639</v>
      </c>
      <c r="I2125" s="213"/>
      <c r="J2125" s="43">
        <f t="shared" si="1115"/>
        <v>1639</v>
      </c>
      <c r="K2125" s="43">
        <v>0</v>
      </c>
      <c r="L2125" s="213"/>
      <c r="M2125" s="43"/>
      <c r="N2125" s="43">
        <v>91704</v>
      </c>
      <c r="O2125" s="213"/>
      <c r="P2125" s="43">
        <f t="shared" si="1117"/>
        <v>91704</v>
      </c>
    </row>
    <row r="2126" spans="2:16" ht="92.25" hidden="1" customHeight="1" x14ac:dyDescent="0.25">
      <c r="B2126" s="163" t="s">
        <v>77</v>
      </c>
      <c r="C2126" s="50" t="s">
        <v>1825</v>
      </c>
      <c r="D2126" s="52" t="s">
        <v>14</v>
      </c>
      <c r="E2126" s="52" t="s">
        <v>48</v>
      </c>
      <c r="F2126" s="99" t="s">
        <v>36</v>
      </c>
      <c r="G2126" s="52" t="s">
        <v>18</v>
      </c>
      <c r="H2126" s="43"/>
      <c r="I2126" s="213"/>
      <c r="J2126" s="43">
        <f t="shared" si="1115"/>
        <v>0</v>
      </c>
      <c r="K2126" s="43"/>
      <c r="L2126" s="213"/>
      <c r="M2126" s="43">
        <f t="shared" si="1116"/>
        <v>0</v>
      </c>
      <c r="N2126" s="43"/>
      <c r="O2126" s="213"/>
      <c r="P2126" s="43">
        <f t="shared" si="1117"/>
        <v>0</v>
      </c>
    </row>
    <row r="2127" spans="2:16" ht="98.25" customHeight="1" x14ac:dyDescent="0.25">
      <c r="B2127" s="157" t="s">
        <v>37</v>
      </c>
      <c r="C2127" s="50" t="s">
        <v>1825</v>
      </c>
      <c r="D2127" s="52" t="s">
        <v>14</v>
      </c>
      <c r="E2127" s="52" t="s">
        <v>48</v>
      </c>
      <c r="F2127" s="99" t="s">
        <v>38</v>
      </c>
      <c r="G2127" s="52" t="s">
        <v>18</v>
      </c>
      <c r="H2127" s="43">
        <v>23921</v>
      </c>
      <c r="I2127" s="213"/>
      <c r="J2127" s="43">
        <f t="shared" si="1115"/>
        <v>23921</v>
      </c>
      <c r="K2127" s="43">
        <v>24673</v>
      </c>
      <c r="L2127" s="213">
        <v>-853</v>
      </c>
      <c r="M2127" s="43">
        <f t="shared" si="1116"/>
        <v>23820</v>
      </c>
      <c r="N2127" s="43">
        <v>24748</v>
      </c>
      <c r="O2127" s="213">
        <v>-855</v>
      </c>
      <c r="P2127" s="43">
        <f t="shared" si="1117"/>
        <v>23893</v>
      </c>
    </row>
    <row r="2128" spans="2:16" ht="60.75" customHeight="1" x14ac:dyDescent="0.25">
      <c r="B2128" s="157" t="s">
        <v>39</v>
      </c>
      <c r="C2128" s="50" t="s">
        <v>1825</v>
      </c>
      <c r="D2128" s="52" t="s">
        <v>14</v>
      </c>
      <c r="E2128" s="52" t="s">
        <v>48</v>
      </c>
      <c r="F2128" s="99" t="s">
        <v>38</v>
      </c>
      <c r="G2128" s="52" t="s">
        <v>20</v>
      </c>
      <c r="H2128" s="43">
        <v>1493</v>
      </c>
      <c r="I2128" s="213"/>
      <c r="J2128" s="43">
        <f t="shared" si="1115"/>
        <v>1493</v>
      </c>
      <c r="K2128" s="43">
        <v>1493</v>
      </c>
      <c r="L2128" s="213"/>
      <c r="M2128" s="43">
        <f t="shared" si="1116"/>
        <v>1493</v>
      </c>
      <c r="N2128" s="43">
        <v>1493</v>
      </c>
      <c r="O2128" s="213"/>
      <c r="P2128" s="43">
        <f t="shared" si="1117"/>
        <v>1493</v>
      </c>
    </row>
    <row r="2129" spans="2:16" s="12" customFormat="1" ht="45" x14ac:dyDescent="0.25">
      <c r="B2129" s="159" t="s">
        <v>40</v>
      </c>
      <c r="C2129" s="50" t="s">
        <v>1825</v>
      </c>
      <c r="D2129" s="52" t="s">
        <v>14</v>
      </c>
      <c r="E2129" s="52" t="s">
        <v>48</v>
      </c>
      <c r="F2129" s="99" t="s">
        <v>38</v>
      </c>
      <c r="G2129" s="52" t="s">
        <v>22</v>
      </c>
      <c r="H2129" s="43">
        <v>20</v>
      </c>
      <c r="I2129" s="213"/>
      <c r="J2129" s="43">
        <f t="shared" si="1115"/>
        <v>20</v>
      </c>
      <c r="K2129" s="43">
        <v>20</v>
      </c>
      <c r="L2129" s="213"/>
      <c r="M2129" s="43">
        <f t="shared" si="1116"/>
        <v>20</v>
      </c>
      <c r="N2129" s="43">
        <v>20</v>
      </c>
      <c r="O2129" s="213"/>
      <c r="P2129" s="43">
        <f t="shared" si="1117"/>
        <v>20</v>
      </c>
    </row>
    <row r="2130" spans="2:16" s="12" customFormat="1" ht="15.75" x14ac:dyDescent="0.25">
      <c r="B2130" s="158" t="s">
        <v>47</v>
      </c>
      <c r="C2130" s="66" t="s">
        <v>1825</v>
      </c>
      <c r="D2130" s="19" t="s">
        <v>360</v>
      </c>
      <c r="E2130" s="19"/>
      <c r="F2130" s="19"/>
      <c r="G2130" s="29"/>
      <c r="H2130" s="8">
        <f>H2131</f>
        <v>43</v>
      </c>
      <c r="I2130" s="211">
        <f t="shared" ref="I2130:J2134" si="1118">I2131</f>
        <v>0</v>
      </c>
      <c r="J2130" s="8">
        <f t="shared" si="1118"/>
        <v>43</v>
      </c>
      <c r="K2130" s="8">
        <f t="shared" ref="K2130:N2134" si="1119">K2131</f>
        <v>43</v>
      </c>
      <c r="L2130" s="211">
        <f t="shared" ref="L2130:M2134" si="1120">L2131</f>
        <v>0</v>
      </c>
      <c r="M2130" s="8">
        <f t="shared" si="1120"/>
        <v>43</v>
      </c>
      <c r="N2130" s="8">
        <f t="shared" si="1119"/>
        <v>43</v>
      </c>
      <c r="O2130" s="211">
        <f t="shared" ref="O2130:P2134" si="1121">O2131</f>
        <v>0</v>
      </c>
      <c r="P2130" s="8">
        <f t="shared" si="1121"/>
        <v>43</v>
      </c>
    </row>
    <row r="2131" spans="2:16" s="12" customFormat="1" ht="29.25" x14ac:dyDescent="0.25">
      <c r="B2131" s="158" t="s">
        <v>49</v>
      </c>
      <c r="C2131" s="66" t="s">
        <v>1825</v>
      </c>
      <c r="D2131" s="34" t="s">
        <v>48</v>
      </c>
      <c r="E2131" s="34" t="s">
        <v>15</v>
      </c>
      <c r="F2131" s="33"/>
      <c r="G2131" s="35"/>
      <c r="H2131" s="8">
        <f>H2132</f>
        <v>43</v>
      </c>
      <c r="I2131" s="211">
        <f t="shared" si="1118"/>
        <v>0</v>
      </c>
      <c r="J2131" s="8">
        <f t="shared" si="1118"/>
        <v>43</v>
      </c>
      <c r="K2131" s="8">
        <f t="shared" si="1119"/>
        <v>43</v>
      </c>
      <c r="L2131" s="211">
        <f t="shared" si="1120"/>
        <v>0</v>
      </c>
      <c r="M2131" s="8">
        <f t="shared" si="1120"/>
        <v>43</v>
      </c>
      <c r="N2131" s="8">
        <f t="shared" si="1119"/>
        <v>43</v>
      </c>
      <c r="O2131" s="211">
        <f t="shared" si="1121"/>
        <v>0</v>
      </c>
      <c r="P2131" s="8">
        <f t="shared" si="1121"/>
        <v>43</v>
      </c>
    </row>
    <row r="2132" spans="2:16" s="12" customFormat="1" ht="40.5" customHeight="1" x14ac:dyDescent="0.25">
      <c r="B2132" s="156" t="s">
        <v>50</v>
      </c>
      <c r="C2132" s="66" t="s">
        <v>1825</v>
      </c>
      <c r="D2132" s="61" t="s">
        <v>48</v>
      </c>
      <c r="E2132" s="61" t="s">
        <v>15</v>
      </c>
      <c r="F2132" s="93" t="s">
        <v>51</v>
      </c>
      <c r="G2132" s="58"/>
      <c r="H2132" s="9">
        <f>H2133</f>
        <v>43</v>
      </c>
      <c r="I2132" s="217">
        <f t="shared" si="1118"/>
        <v>0</v>
      </c>
      <c r="J2132" s="9">
        <f t="shared" si="1118"/>
        <v>43</v>
      </c>
      <c r="K2132" s="9">
        <f t="shared" si="1119"/>
        <v>43</v>
      </c>
      <c r="L2132" s="217">
        <f t="shared" si="1120"/>
        <v>0</v>
      </c>
      <c r="M2132" s="9">
        <f t="shared" si="1120"/>
        <v>43</v>
      </c>
      <c r="N2132" s="9">
        <f t="shared" si="1119"/>
        <v>43</v>
      </c>
      <c r="O2132" s="217">
        <f t="shared" si="1121"/>
        <v>0</v>
      </c>
      <c r="P2132" s="9">
        <f t="shared" si="1121"/>
        <v>43</v>
      </c>
    </row>
    <row r="2133" spans="2:16" s="12" customFormat="1" ht="41.25" customHeight="1" x14ac:dyDescent="0.25">
      <c r="B2133" s="156" t="s">
        <v>205</v>
      </c>
      <c r="C2133" s="66" t="s">
        <v>1825</v>
      </c>
      <c r="D2133" s="61" t="s">
        <v>48</v>
      </c>
      <c r="E2133" s="61" t="s">
        <v>15</v>
      </c>
      <c r="F2133" s="93" t="s">
        <v>53</v>
      </c>
      <c r="G2133" s="58"/>
      <c r="H2133" s="9">
        <f>H2134</f>
        <v>43</v>
      </c>
      <c r="I2133" s="217">
        <f t="shared" si="1118"/>
        <v>0</v>
      </c>
      <c r="J2133" s="9">
        <f t="shared" si="1118"/>
        <v>43</v>
      </c>
      <c r="K2133" s="9">
        <f t="shared" si="1119"/>
        <v>43</v>
      </c>
      <c r="L2133" s="217">
        <f t="shared" si="1120"/>
        <v>0</v>
      </c>
      <c r="M2133" s="9">
        <f t="shared" si="1120"/>
        <v>43</v>
      </c>
      <c r="N2133" s="9">
        <f t="shared" si="1119"/>
        <v>43</v>
      </c>
      <c r="O2133" s="217">
        <f t="shared" si="1121"/>
        <v>0</v>
      </c>
      <c r="P2133" s="9">
        <f t="shared" si="1121"/>
        <v>43</v>
      </c>
    </row>
    <row r="2134" spans="2:16" s="12" customFormat="1" ht="42.75" customHeight="1" x14ac:dyDescent="0.25">
      <c r="B2134" s="156" t="s">
        <v>54</v>
      </c>
      <c r="C2134" s="66" t="s">
        <v>1825</v>
      </c>
      <c r="D2134" s="61" t="s">
        <v>48</v>
      </c>
      <c r="E2134" s="61" t="s">
        <v>15</v>
      </c>
      <c r="F2134" s="93" t="s">
        <v>55</v>
      </c>
      <c r="G2134" s="58"/>
      <c r="H2134" s="9">
        <f>H2135</f>
        <v>43</v>
      </c>
      <c r="I2134" s="217">
        <f t="shared" si="1118"/>
        <v>0</v>
      </c>
      <c r="J2134" s="9">
        <f t="shared" si="1118"/>
        <v>43</v>
      </c>
      <c r="K2134" s="9">
        <f t="shared" si="1119"/>
        <v>43</v>
      </c>
      <c r="L2134" s="217">
        <f t="shared" si="1120"/>
        <v>0</v>
      </c>
      <c r="M2134" s="9">
        <f t="shared" si="1120"/>
        <v>43</v>
      </c>
      <c r="N2134" s="9">
        <f t="shared" si="1119"/>
        <v>43</v>
      </c>
      <c r="O2134" s="217">
        <f t="shared" si="1121"/>
        <v>0</v>
      </c>
      <c r="P2134" s="9">
        <f t="shared" si="1121"/>
        <v>43</v>
      </c>
    </row>
    <row r="2135" spans="2:16" s="12" customFormat="1" ht="93.75" customHeight="1" thickBot="1" x14ac:dyDescent="0.3">
      <c r="B2135" s="156" t="s">
        <v>2325</v>
      </c>
      <c r="C2135" s="66" t="s">
        <v>1825</v>
      </c>
      <c r="D2135" s="61" t="s">
        <v>48</v>
      </c>
      <c r="E2135" s="61" t="s">
        <v>15</v>
      </c>
      <c r="F2135" s="93" t="s">
        <v>56</v>
      </c>
      <c r="G2135" s="58">
        <v>200</v>
      </c>
      <c r="H2135" s="43">
        <v>43</v>
      </c>
      <c r="I2135" s="213"/>
      <c r="J2135" s="43">
        <f>H2135+I2135</f>
        <v>43</v>
      </c>
      <c r="K2135" s="43">
        <v>43</v>
      </c>
      <c r="L2135" s="213"/>
      <c r="M2135" s="43">
        <f>K2135+L2135</f>
        <v>43</v>
      </c>
      <c r="N2135" s="43">
        <v>43</v>
      </c>
      <c r="O2135" s="213"/>
      <c r="P2135" s="43">
        <f>N2135+O2135</f>
        <v>43</v>
      </c>
    </row>
    <row r="2136" spans="2:16" s="12" customFormat="1" ht="30.75" customHeight="1" thickBot="1" x14ac:dyDescent="0.3">
      <c r="B2136" s="161" t="s">
        <v>1833</v>
      </c>
      <c r="C2136" s="28">
        <v>822</v>
      </c>
      <c r="D2136" s="27"/>
      <c r="E2136" s="27"/>
      <c r="F2136" s="27"/>
      <c r="G2136" s="27"/>
      <c r="H2136" s="6">
        <f t="shared" ref="H2136:P2136" si="1122">H2148+H2137</f>
        <v>39678</v>
      </c>
      <c r="I2136" s="215">
        <f t="shared" si="1122"/>
        <v>92</v>
      </c>
      <c r="J2136" s="6">
        <f t="shared" si="1122"/>
        <v>39770</v>
      </c>
      <c r="K2136" s="6">
        <f t="shared" si="1122"/>
        <v>40835</v>
      </c>
      <c r="L2136" s="215">
        <f t="shared" si="1122"/>
        <v>-833</v>
      </c>
      <c r="M2136" s="6">
        <f t="shared" si="1122"/>
        <v>40002</v>
      </c>
      <c r="N2136" s="6">
        <f t="shared" si="1122"/>
        <v>41806</v>
      </c>
      <c r="O2136" s="215">
        <f t="shared" si="1122"/>
        <v>-862</v>
      </c>
      <c r="P2136" s="6">
        <f t="shared" si="1122"/>
        <v>40944</v>
      </c>
    </row>
    <row r="2137" spans="2:16" s="12" customFormat="1" ht="14.25" customHeight="1" x14ac:dyDescent="0.25">
      <c r="B2137" s="160" t="s">
        <v>9</v>
      </c>
      <c r="C2137" s="49">
        <v>822</v>
      </c>
      <c r="D2137" s="47" t="s">
        <v>14</v>
      </c>
      <c r="E2137" s="46"/>
      <c r="F2137" s="49"/>
      <c r="G2137" s="46"/>
      <c r="H2137" s="44">
        <f>H2138</f>
        <v>39664</v>
      </c>
      <c r="I2137" s="216">
        <f t="shared" ref="I2137:J2139" si="1123">I2138</f>
        <v>92</v>
      </c>
      <c r="J2137" s="44">
        <f t="shared" si="1123"/>
        <v>39756</v>
      </c>
      <c r="K2137" s="44">
        <f t="shared" ref="K2137:N2139" si="1124">K2138</f>
        <v>40821</v>
      </c>
      <c r="L2137" s="216">
        <f t="shared" ref="L2137:M2139" si="1125">L2138</f>
        <v>-833</v>
      </c>
      <c r="M2137" s="44">
        <f t="shared" si="1125"/>
        <v>39988</v>
      </c>
      <c r="N2137" s="44">
        <f t="shared" si="1124"/>
        <v>41792</v>
      </c>
      <c r="O2137" s="216">
        <f t="shared" ref="O2137:P2139" si="1126">O2138</f>
        <v>-862</v>
      </c>
      <c r="P2137" s="44">
        <f t="shared" si="1126"/>
        <v>40930</v>
      </c>
    </row>
    <row r="2138" spans="2:16" s="12" customFormat="1" ht="14.25" customHeight="1" x14ac:dyDescent="0.25">
      <c r="B2138" s="160" t="s">
        <v>43</v>
      </c>
      <c r="C2138" s="49">
        <v>822</v>
      </c>
      <c r="D2138" s="47" t="s">
        <v>14</v>
      </c>
      <c r="E2138" s="47" t="s">
        <v>44</v>
      </c>
      <c r="F2138" s="49"/>
      <c r="G2138" s="46"/>
      <c r="H2138" s="44">
        <f>H2139</f>
        <v>39664</v>
      </c>
      <c r="I2138" s="216">
        <f t="shared" si="1123"/>
        <v>92</v>
      </c>
      <c r="J2138" s="44">
        <f t="shared" si="1123"/>
        <v>39756</v>
      </c>
      <c r="K2138" s="44">
        <f t="shared" si="1124"/>
        <v>40821</v>
      </c>
      <c r="L2138" s="216">
        <f t="shared" si="1125"/>
        <v>-833</v>
      </c>
      <c r="M2138" s="44">
        <f t="shared" si="1125"/>
        <v>39988</v>
      </c>
      <c r="N2138" s="44">
        <f t="shared" si="1124"/>
        <v>41792</v>
      </c>
      <c r="O2138" s="216">
        <f t="shared" si="1126"/>
        <v>-862</v>
      </c>
      <c r="P2138" s="44">
        <f t="shared" si="1126"/>
        <v>40930</v>
      </c>
    </row>
    <row r="2139" spans="2:16" s="12" customFormat="1" ht="16.5" customHeight="1" x14ac:dyDescent="0.25">
      <c r="B2139" s="157" t="s">
        <v>28</v>
      </c>
      <c r="C2139" s="49">
        <v>822</v>
      </c>
      <c r="D2139" s="52" t="s">
        <v>14</v>
      </c>
      <c r="E2139" s="52" t="s">
        <v>44</v>
      </c>
      <c r="F2139" s="98">
        <v>99</v>
      </c>
      <c r="G2139" s="51"/>
      <c r="H2139" s="43">
        <f>H2140</f>
        <v>39664</v>
      </c>
      <c r="I2139" s="213">
        <f t="shared" si="1123"/>
        <v>92</v>
      </c>
      <c r="J2139" s="43">
        <f t="shared" si="1123"/>
        <v>39756</v>
      </c>
      <c r="K2139" s="43">
        <f t="shared" si="1124"/>
        <v>40821</v>
      </c>
      <c r="L2139" s="213">
        <f t="shared" si="1125"/>
        <v>-833</v>
      </c>
      <c r="M2139" s="43">
        <f t="shared" si="1125"/>
        <v>39988</v>
      </c>
      <c r="N2139" s="43">
        <f t="shared" si="1124"/>
        <v>41792</v>
      </c>
      <c r="O2139" s="213">
        <f t="shared" si="1126"/>
        <v>-862</v>
      </c>
      <c r="P2139" s="43">
        <f t="shared" si="1126"/>
        <v>40930</v>
      </c>
    </row>
    <row r="2140" spans="2:16" s="12" customFormat="1" ht="15.75" x14ac:dyDescent="0.25">
      <c r="B2140" s="159" t="s">
        <v>29</v>
      </c>
      <c r="C2140" s="49">
        <v>822</v>
      </c>
      <c r="D2140" s="52" t="s">
        <v>14</v>
      </c>
      <c r="E2140" s="52" t="s">
        <v>44</v>
      </c>
      <c r="F2140" s="99" t="s">
        <v>30</v>
      </c>
      <c r="G2140" s="51"/>
      <c r="H2140" s="43">
        <f t="shared" ref="H2140:P2140" si="1127">H2141+H2142+H2143+H2145+H2146+H2147</f>
        <v>39664</v>
      </c>
      <c r="I2140" s="213">
        <f t="shared" si="1127"/>
        <v>92</v>
      </c>
      <c r="J2140" s="43">
        <f t="shared" si="1127"/>
        <v>39756</v>
      </c>
      <c r="K2140" s="43">
        <f t="shared" si="1127"/>
        <v>40821</v>
      </c>
      <c r="L2140" s="213">
        <f t="shared" si="1127"/>
        <v>-833</v>
      </c>
      <c r="M2140" s="43">
        <f t="shared" si="1127"/>
        <v>39988</v>
      </c>
      <c r="N2140" s="43">
        <f t="shared" si="1127"/>
        <v>41792</v>
      </c>
      <c r="O2140" s="213">
        <f t="shared" si="1127"/>
        <v>-862</v>
      </c>
      <c r="P2140" s="43">
        <f t="shared" si="1127"/>
        <v>40930</v>
      </c>
    </row>
    <row r="2141" spans="2:16" s="12" customFormat="1" ht="90.75" customHeight="1" x14ac:dyDescent="0.25">
      <c r="B2141" s="162" t="s">
        <v>75</v>
      </c>
      <c r="C2141" s="49">
        <v>822</v>
      </c>
      <c r="D2141" s="52" t="s">
        <v>14</v>
      </c>
      <c r="E2141" s="52" t="s">
        <v>44</v>
      </c>
      <c r="F2141" s="99" t="s">
        <v>76</v>
      </c>
      <c r="G2141" s="52" t="s">
        <v>18</v>
      </c>
      <c r="H2141" s="43">
        <v>23394</v>
      </c>
      <c r="I2141" s="213"/>
      <c r="J2141" s="43">
        <f t="shared" ref="J2141:J2147" si="1128">H2141+I2141</f>
        <v>23394</v>
      </c>
      <c r="K2141" s="43">
        <v>24350</v>
      </c>
      <c r="L2141" s="213">
        <v>-724</v>
      </c>
      <c r="M2141" s="43">
        <f t="shared" ref="M2141:M2147" si="1129">K2141+L2141</f>
        <v>23626</v>
      </c>
      <c r="N2141" s="43">
        <v>25321</v>
      </c>
      <c r="O2141" s="213">
        <v>-753</v>
      </c>
      <c r="P2141" s="43">
        <f t="shared" ref="P2141:P2147" si="1130">N2141+O2141</f>
        <v>24568</v>
      </c>
    </row>
    <row r="2142" spans="2:16" s="12" customFormat="1" ht="52.5" customHeight="1" x14ac:dyDescent="0.25">
      <c r="B2142" s="157" t="s">
        <v>109</v>
      </c>
      <c r="C2142" s="49">
        <v>822</v>
      </c>
      <c r="D2142" s="52" t="s">
        <v>14</v>
      </c>
      <c r="E2142" s="52" t="s">
        <v>44</v>
      </c>
      <c r="F2142" s="99" t="s">
        <v>76</v>
      </c>
      <c r="G2142" s="52" t="s">
        <v>20</v>
      </c>
      <c r="H2142" s="43">
        <v>8259</v>
      </c>
      <c r="I2142" s="213"/>
      <c r="J2142" s="43">
        <f t="shared" si="1128"/>
        <v>8259</v>
      </c>
      <c r="K2142" s="43">
        <v>8259</v>
      </c>
      <c r="L2142" s="213"/>
      <c r="M2142" s="43">
        <f t="shared" si="1129"/>
        <v>8259</v>
      </c>
      <c r="N2142" s="43">
        <v>8259</v>
      </c>
      <c r="O2142" s="213"/>
      <c r="P2142" s="43">
        <f t="shared" si="1130"/>
        <v>8259</v>
      </c>
    </row>
    <row r="2143" spans="2:16" s="12" customFormat="1" ht="41.25" customHeight="1" x14ac:dyDescent="0.25">
      <c r="B2143" s="157" t="s">
        <v>110</v>
      </c>
      <c r="C2143" s="49">
        <v>822</v>
      </c>
      <c r="D2143" s="52" t="s">
        <v>14</v>
      </c>
      <c r="E2143" s="52" t="s">
        <v>44</v>
      </c>
      <c r="F2143" s="99" t="s">
        <v>76</v>
      </c>
      <c r="G2143" s="52" t="s">
        <v>22</v>
      </c>
      <c r="H2143" s="43">
        <v>25</v>
      </c>
      <c r="I2143" s="213">
        <v>92</v>
      </c>
      <c r="J2143" s="43">
        <f t="shared" si="1128"/>
        <v>117</v>
      </c>
      <c r="K2143" s="43">
        <v>25</v>
      </c>
      <c r="L2143" s="213">
        <v>92</v>
      </c>
      <c r="M2143" s="43">
        <f t="shared" si="1129"/>
        <v>117</v>
      </c>
      <c r="N2143" s="43">
        <v>25</v>
      </c>
      <c r="O2143" s="213">
        <v>92</v>
      </c>
      <c r="P2143" s="43">
        <f t="shared" si="1130"/>
        <v>117</v>
      </c>
    </row>
    <row r="2144" spans="2:16" s="12" customFormat="1" ht="87.75" hidden="1" customHeight="1" x14ac:dyDescent="0.25">
      <c r="B2144" s="163" t="s">
        <v>77</v>
      </c>
      <c r="C2144" s="49">
        <v>822</v>
      </c>
      <c r="D2144" s="52" t="s">
        <v>14</v>
      </c>
      <c r="E2144" s="52" t="s">
        <v>44</v>
      </c>
      <c r="F2144" s="99" t="s">
        <v>36</v>
      </c>
      <c r="G2144" s="51"/>
      <c r="H2144" s="43"/>
      <c r="I2144" s="213"/>
      <c r="J2144" s="43">
        <f t="shared" si="1128"/>
        <v>0</v>
      </c>
      <c r="K2144" s="43"/>
      <c r="L2144" s="213"/>
      <c r="M2144" s="43">
        <f t="shared" si="1129"/>
        <v>0</v>
      </c>
      <c r="N2144" s="43"/>
      <c r="O2144" s="213"/>
      <c r="P2144" s="43">
        <f t="shared" si="1130"/>
        <v>0</v>
      </c>
    </row>
    <row r="2145" spans="2:16" s="12" customFormat="1" ht="92.25" customHeight="1" x14ac:dyDescent="0.25">
      <c r="B2145" s="159" t="s">
        <v>37</v>
      </c>
      <c r="C2145" s="49">
        <v>822</v>
      </c>
      <c r="D2145" s="52" t="s">
        <v>14</v>
      </c>
      <c r="E2145" s="52" t="s">
        <v>44</v>
      </c>
      <c r="F2145" s="99" t="s">
        <v>38</v>
      </c>
      <c r="G2145" s="52" t="s">
        <v>18</v>
      </c>
      <c r="H2145" s="43">
        <v>6608</v>
      </c>
      <c r="I2145" s="213"/>
      <c r="J2145" s="43">
        <f t="shared" si="1128"/>
        <v>6608</v>
      </c>
      <c r="K2145" s="43">
        <v>6809</v>
      </c>
      <c r="L2145" s="213">
        <v>-201</v>
      </c>
      <c r="M2145" s="43">
        <f t="shared" si="1129"/>
        <v>6608</v>
      </c>
      <c r="N2145" s="43">
        <v>6809</v>
      </c>
      <c r="O2145" s="213">
        <v>-201</v>
      </c>
      <c r="P2145" s="43">
        <f t="shared" si="1130"/>
        <v>6608</v>
      </c>
    </row>
    <row r="2146" spans="2:16" s="12" customFormat="1" ht="52.5" customHeight="1" x14ac:dyDescent="0.25">
      <c r="B2146" s="162" t="s">
        <v>39</v>
      </c>
      <c r="C2146" s="49">
        <v>822</v>
      </c>
      <c r="D2146" s="52" t="s">
        <v>14</v>
      </c>
      <c r="E2146" s="52" t="s">
        <v>44</v>
      </c>
      <c r="F2146" s="99" t="s">
        <v>38</v>
      </c>
      <c r="G2146" s="52" t="s">
        <v>20</v>
      </c>
      <c r="H2146" s="43">
        <v>689</v>
      </c>
      <c r="I2146" s="213"/>
      <c r="J2146" s="43">
        <f t="shared" si="1128"/>
        <v>689</v>
      </c>
      <c r="K2146" s="43">
        <v>689</v>
      </c>
      <c r="L2146" s="213"/>
      <c r="M2146" s="43">
        <f t="shared" si="1129"/>
        <v>689</v>
      </c>
      <c r="N2146" s="43">
        <v>689</v>
      </c>
      <c r="O2146" s="213"/>
      <c r="P2146" s="43">
        <f t="shared" si="1130"/>
        <v>689</v>
      </c>
    </row>
    <row r="2147" spans="2:16" s="12" customFormat="1" ht="50.25" customHeight="1" x14ac:dyDescent="0.25">
      <c r="B2147" s="157" t="s">
        <v>40</v>
      </c>
      <c r="C2147" s="49">
        <v>822</v>
      </c>
      <c r="D2147" s="52" t="s">
        <v>14</v>
      </c>
      <c r="E2147" s="52" t="s">
        <v>44</v>
      </c>
      <c r="F2147" s="99" t="s">
        <v>38</v>
      </c>
      <c r="G2147" s="52" t="s">
        <v>22</v>
      </c>
      <c r="H2147" s="43">
        <v>689</v>
      </c>
      <c r="I2147" s="213"/>
      <c r="J2147" s="43">
        <f t="shared" si="1128"/>
        <v>689</v>
      </c>
      <c r="K2147" s="43">
        <v>689</v>
      </c>
      <c r="L2147" s="213"/>
      <c r="M2147" s="43">
        <f t="shared" si="1129"/>
        <v>689</v>
      </c>
      <c r="N2147" s="43">
        <v>689</v>
      </c>
      <c r="O2147" s="213"/>
      <c r="P2147" s="43">
        <f t="shared" si="1130"/>
        <v>689</v>
      </c>
    </row>
    <row r="2148" spans="2:16" s="12" customFormat="1" ht="15.75" x14ac:dyDescent="0.25">
      <c r="B2148" s="158" t="s">
        <v>47</v>
      </c>
      <c r="C2148" s="65">
        <v>822</v>
      </c>
      <c r="D2148" s="19" t="s">
        <v>360</v>
      </c>
      <c r="E2148" s="19"/>
      <c r="F2148" s="19"/>
      <c r="G2148" s="29"/>
      <c r="H2148" s="8">
        <f>H2149</f>
        <v>14</v>
      </c>
      <c r="I2148" s="211">
        <f t="shared" ref="I2148:J2152" si="1131">I2149</f>
        <v>0</v>
      </c>
      <c r="J2148" s="8">
        <f t="shared" si="1131"/>
        <v>14</v>
      </c>
      <c r="K2148" s="8">
        <f t="shared" ref="K2148:N2152" si="1132">K2149</f>
        <v>14</v>
      </c>
      <c r="L2148" s="211">
        <f t="shared" ref="L2148:M2152" si="1133">L2149</f>
        <v>0</v>
      </c>
      <c r="M2148" s="8">
        <f t="shared" si="1133"/>
        <v>14</v>
      </c>
      <c r="N2148" s="8">
        <f t="shared" si="1132"/>
        <v>14</v>
      </c>
      <c r="O2148" s="211">
        <f t="shared" ref="O2148:P2152" si="1134">O2149</f>
        <v>0</v>
      </c>
      <c r="P2148" s="8">
        <f t="shared" si="1134"/>
        <v>14</v>
      </c>
    </row>
    <row r="2149" spans="2:16" s="12" customFormat="1" ht="29.25" x14ac:dyDescent="0.25">
      <c r="B2149" s="158" t="s">
        <v>49</v>
      </c>
      <c r="C2149" s="65">
        <v>822</v>
      </c>
      <c r="D2149" s="34" t="s">
        <v>48</v>
      </c>
      <c r="E2149" s="34" t="s">
        <v>15</v>
      </c>
      <c r="F2149" s="33"/>
      <c r="G2149" s="35"/>
      <c r="H2149" s="8">
        <f>H2150</f>
        <v>14</v>
      </c>
      <c r="I2149" s="211">
        <f t="shared" si="1131"/>
        <v>0</v>
      </c>
      <c r="J2149" s="8">
        <f t="shared" si="1131"/>
        <v>14</v>
      </c>
      <c r="K2149" s="8">
        <f t="shared" si="1132"/>
        <v>14</v>
      </c>
      <c r="L2149" s="211">
        <f t="shared" si="1133"/>
        <v>0</v>
      </c>
      <c r="M2149" s="8">
        <f t="shared" si="1133"/>
        <v>14</v>
      </c>
      <c r="N2149" s="8">
        <f t="shared" si="1132"/>
        <v>14</v>
      </c>
      <c r="O2149" s="211">
        <f t="shared" si="1134"/>
        <v>0</v>
      </c>
      <c r="P2149" s="8">
        <f t="shared" si="1134"/>
        <v>14</v>
      </c>
    </row>
    <row r="2150" spans="2:16" s="12" customFormat="1" ht="42" customHeight="1" x14ac:dyDescent="0.25">
      <c r="B2150" s="156" t="s">
        <v>50</v>
      </c>
      <c r="C2150" s="65">
        <v>822</v>
      </c>
      <c r="D2150" s="61" t="s">
        <v>48</v>
      </c>
      <c r="E2150" s="61" t="s">
        <v>15</v>
      </c>
      <c r="F2150" s="93" t="s">
        <v>51</v>
      </c>
      <c r="G2150" s="58"/>
      <c r="H2150" s="9">
        <f>H2151</f>
        <v>14</v>
      </c>
      <c r="I2150" s="217">
        <f t="shared" si="1131"/>
        <v>0</v>
      </c>
      <c r="J2150" s="9">
        <f t="shared" si="1131"/>
        <v>14</v>
      </c>
      <c r="K2150" s="9">
        <f t="shared" si="1132"/>
        <v>14</v>
      </c>
      <c r="L2150" s="217">
        <f t="shared" si="1133"/>
        <v>0</v>
      </c>
      <c r="M2150" s="9">
        <f t="shared" si="1133"/>
        <v>14</v>
      </c>
      <c r="N2150" s="9">
        <f t="shared" si="1132"/>
        <v>14</v>
      </c>
      <c r="O2150" s="217">
        <f t="shared" si="1134"/>
        <v>0</v>
      </c>
      <c r="P2150" s="9">
        <f t="shared" si="1134"/>
        <v>14</v>
      </c>
    </row>
    <row r="2151" spans="2:16" s="12" customFormat="1" ht="39.75" customHeight="1" x14ac:dyDescent="0.25">
      <c r="B2151" s="156" t="s">
        <v>205</v>
      </c>
      <c r="C2151" s="65">
        <v>822</v>
      </c>
      <c r="D2151" s="61" t="s">
        <v>48</v>
      </c>
      <c r="E2151" s="61" t="s">
        <v>15</v>
      </c>
      <c r="F2151" s="93" t="s">
        <v>53</v>
      </c>
      <c r="G2151" s="58"/>
      <c r="H2151" s="9">
        <f>H2152</f>
        <v>14</v>
      </c>
      <c r="I2151" s="217">
        <f t="shared" si="1131"/>
        <v>0</v>
      </c>
      <c r="J2151" s="9">
        <f t="shared" si="1131"/>
        <v>14</v>
      </c>
      <c r="K2151" s="9">
        <f t="shared" si="1132"/>
        <v>14</v>
      </c>
      <c r="L2151" s="217">
        <f t="shared" si="1133"/>
        <v>0</v>
      </c>
      <c r="M2151" s="9">
        <f t="shared" si="1133"/>
        <v>14</v>
      </c>
      <c r="N2151" s="9">
        <f t="shared" si="1132"/>
        <v>14</v>
      </c>
      <c r="O2151" s="217">
        <f t="shared" si="1134"/>
        <v>0</v>
      </c>
      <c r="P2151" s="9">
        <f t="shared" si="1134"/>
        <v>14</v>
      </c>
    </row>
    <row r="2152" spans="2:16" s="12" customFormat="1" ht="41.25" customHeight="1" x14ac:dyDescent="0.25">
      <c r="B2152" s="156" t="s">
        <v>54</v>
      </c>
      <c r="C2152" s="65">
        <v>822</v>
      </c>
      <c r="D2152" s="61" t="s">
        <v>48</v>
      </c>
      <c r="E2152" s="61" t="s">
        <v>15</v>
      </c>
      <c r="F2152" s="93" t="s">
        <v>55</v>
      </c>
      <c r="G2152" s="58"/>
      <c r="H2152" s="9">
        <f>H2153</f>
        <v>14</v>
      </c>
      <c r="I2152" s="217">
        <f t="shared" si="1131"/>
        <v>0</v>
      </c>
      <c r="J2152" s="9">
        <f t="shared" si="1131"/>
        <v>14</v>
      </c>
      <c r="K2152" s="9">
        <f t="shared" si="1132"/>
        <v>14</v>
      </c>
      <c r="L2152" s="217">
        <f t="shared" si="1133"/>
        <v>0</v>
      </c>
      <c r="M2152" s="9">
        <f t="shared" si="1133"/>
        <v>14</v>
      </c>
      <c r="N2152" s="9">
        <f t="shared" si="1132"/>
        <v>14</v>
      </c>
      <c r="O2152" s="217">
        <f t="shared" si="1134"/>
        <v>0</v>
      </c>
      <c r="P2152" s="9">
        <f t="shared" si="1134"/>
        <v>14</v>
      </c>
    </row>
    <row r="2153" spans="2:16" s="12" customFormat="1" ht="95.25" customHeight="1" thickBot="1" x14ac:dyDescent="0.3">
      <c r="B2153" s="156" t="s">
        <v>2325</v>
      </c>
      <c r="C2153" s="65">
        <v>822</v>
      </c>
      <c r="D2153" s="61" t="s">
        <v>48</v>
      </c>
      <c r="E2153" s="61" t="s">
        <v>15</v>
      </c>
      <c r="F2153" s="93" t="s">
        <v>56</v>
      </c>
      <c r="G2153" s="58">
        <v>200</v>
      </c>
      <c r="H2153" s="43">
        <v>14</v>
      </c>
      <c r="I2153" s="213"/>
      <c r="J2153" s="43">
        <f>H2153+I2153</f>
        <v>14</v>
      </c>
      <c r="K2153" s="43">
        <v>14</v>
      </c>
      <c r="L2153" s="213"/>
      <c r="M2153" s="43">
        <f>K2153+L2153</f>
        <v>14</v>
      </c>
      <c r="N2153" s="43">
        <v>14</v>
      </c>
      <c r="O2153" s="213"/>
      <c r="P2153" s="43">
        <f>N2153+O2153</f>
        <v>14</v>
      </c>
    </row>
    <row r="2154" spans="2:16" s="12" customFormat="1" ht="48.75" customHeight="1" thickBot="1" x14ac:dyDescent="0.3">
      <c r="B2154" s="165" t="s">
        <v>1834</v>
      </c>
      <c r="C2154" s="28">
        <v>823</v>
      </c>
      <c r="D2154" s="27"/>
      <c r="E2154" s="27"/>
      <c r="F2154" s="27"/>
      <c r="G2154" s="27"/>
      <c r="H2154" s="6">
        <f t="shared" ref="H2154:P2154" si="1135">H2155+H2166</f>
        <v>247693</v>
      </c>
      <c r="I2154" s="215">
        <f t="shared" si="1135"/>
        <v>0</v>
      </c>
      <c r="J2154" s="6">
        <f t="shared" si="1135"/>
        <v>247693</v>
      </c>
      <c r="K2154" s="6">
        <f t="shared" si="1135"/>
        <v>251826</v>
      </c>
      <c r="L2154" s="215">
        <f t="shared" si="1135"/>
        <v>-6175</v>
      </c>
      <c r="M2154" s="6">
        <f t="shared" si="1135"/>
        <v>245651</v>
      </c>
      <c r="N2154" s="6">
        <f t="shared" si="1135"/>
        <v>251826</v>
      </c>
      <c r="O2154" s="215">
        <f t="shared" si="1135"/>
        <v>-6175</v>
      </c>
      <c r="P2154" s="6">
        <f t="shared" si="1135"/>
        <v>245651</v>
      </c>
    </row>
    <row r="2155" spans="2:16" s="12" customFormat="1" ht="15.75" x14ac:dyDescent="0.25">
      <c r="B2155" s="201" t="s">
        <v>9</v>
      </c>
      <c r="C2155" s="139">
        <v>823</v>
      </c>
      <c r="D2155" s="34" t="s">
        <v>14</v>
      </c>
      <c r="E2155" s="33"/>
      <c r="F2155" s="140"/>
      <c r="G2155" s="140"/>
      <c r="H2155" s="44">
        <f>H2156</f>
        <v>247333</v>
      </c>
      <c r="I2155" s="216">
        <f t="shared" ref="I2155:J2157" si="1136">I2156</f>
        <v>0</v>
      </c>
      <c r="J2155" s="44">
        <f t="shared" si="1136"/>
        <v>247333</v>
      </c>
      <c r="K2155" s="44">
        <f t="shared" ref="K2155:N2157" si="1137">K2156</f>
        <v>251466</v>
      </c>
      <c r="L2155" s="216">
        <f t="shared" ref="L2155:M2157" si="1138">L2156</f>
        <v>-6175</v>
      </c>
      <c r="M2155" s="44">
        <f t="shared" si="1138"/>
        <v>245291</v>
      </c>
      <c r="N2155" s="44">
        <f t="shared" si="1137"/>
        <v>251466</v>
      </c>
      <c r="O2155" s="216">
        <f t="shared" ref="O2155:P2157" si="1139">O2156</f>
        <v>-6175</v>
      </c>
      <c r="P2155" s="44">
        <f t="shared" si="1139"/>
        <v>245291</v>
      </c>
    </row>
    <row r="2156" spans="2:16" s="12" customFormat="1" ht="15.75" x14ac:dyDescent="0.25">
      <c r="B2156" s="193" t="s">
        <v>11</v>
      </c>
      <c r="C2156" s="132">
        <v>823</v>
      </c>
      <c r="D2156" s="34" t="s">
        <v>14</v>
      </c>
      <c r="E2156" s="34" t="s">
        <v>15</v>
      </c>
      <c r="F2156" s="68"/>
      <c r="G2156" s="68"/>
      <c r="H2156" s="44">
        <f>H2157</f>
        <v>247333</v>
      </c>
      <c r="I2156" s="216">
        <f t="shared" si="1136"/>
        <v>0</v>
      </c>
      <c r="J2156" s="44">
        <f t="shared" si="1136"/>
        <v>247333</v>
      </c>
      <c r="K2156" s="44">
        <f t="shared" si="1137"/>
        <v>251466</v>
      </c>
      <c r="L2156" s="216">
        <f t="shared" si="1138"/>
        <v>-6175</v>
      </c>
      <c r="M2156" s="44">
        <f t="shared" si="1138"/>
        <v>245291</v>
      </c>
      <c r="N2156" s="44">
        <f t="shared" si="1137"/>
        <v>251466</v>
      </c>
      <c r="O2156" s="216">
        <f t="shared" si="1139"/>
        <v>-6175</v>
      </c>
      <c r="P2156" s="44">
        <f t="shared" si="1139"/>
        <v>245291</v>
      </c>
    </row>
    <row r="2157" spans="2:16" s="12" customFormat="1" ht="52.5" customHeight="1" x14ac:dyDescent="0.25">
      <c r="B2157" s="159" t="s">
        <v>1835</v>
      </c>
      <c r="C2157" s="132">
        <v>823</v>
      </c>
      <c r="D2157" s="42" t="s">
        <v>14</v>
      </c>
      <c r="E2157" s="42" t="s">
        <v>15</v>
      </c>
      <c r="F2157" s="121" t="s">
        <v>14</v>
      </c>
      <c r="G2157" s="41"/>
      <c r="H2157" s="43">
        <f>H2158</f>
        <v>247333</v>
      </c>
      <c r="I2157" s="213">
        <f t="shared" si="1136"/>
        <v>0</v>
      </c>
      <c r="J2157" s="43">
        <f t="shared" si="1136"/>
        <v>247333</v>
      </c>
      <c r="K2157" s="43">
        <f t="shared" si="1137"/>
        <v>251466</v>
      </c>
      <c r="L2157" s="213">
        <f t="shared" si="1138"/>
        <v>-6175</v>
      </c>
      <c r="M2157" s="43">
        <f t="shared" si="1138"/>
        <v>245291</v>
      </c>
      <c r="N2157" s="43">
        <f t="shared" si="1137"/>
        <v>251466</v>
      </c>
      <c r="O2157" s="213">
        <f t="shared" si="1139"/>
        <v>-6175</v>
      </c>
      <c r="P2157" s="43">
        <f t="shared" si="1139"/>
        <v>245291</v>
      </c>
    </row>
    <row r="2158" spans="2:16" s="12" customFormat="1" ht="28.5" customHeight="1" x14ac:dyDescent="0.25">
      <c r="B2158" s="159" t="s">
        <v>1836</v>
      </c>
      <c r="C2158" s="132">
        <v>823</v>
      </c>
      <c r="D2158" s="42" t="s">
        <v>14</v>
      </c>
      <c r="E2158" s="42" t="s">
        <v>15</v>
      </c>
      <c r="F2158" s="121" t="s">
        <v>1837</v>
      </c>
      <c r="G2158" s="41"/>
      <c r="H2158" s="43">
        <f t="shared" ref="H2158:P2158" si="1140">H2159+H2163</f>
        <v>247333</v>
      </c>
      <c r="I2158" s="213">
        <f t="shared" si="1140"/>
        <v>0</v>
      </c>
      <c r="J2158" s="43">
        <f t="shared" si="1140"/>
        <v>247333</v>
      </c>
      <c r="K2158" s="43">
        <f t="shared" si="1140"/>
        <v>251466</v>
      </c>
      <c r="L2158" s="213">
        <f t="shared" si="1140"/>
        <v>-6175</v>
      </c>
      <c r="M2158" s="43">
        <f t="shared" si="1140"/>
        <v>245291</v>
      </c>
      <c r="N2158" s="43">
        <f t="shared" si="1140"/>
        <v>251466</v>
      </c>
      <c r="O2158" s="213">
        <f t="shared" si="1140"/>
        <v>-6175</v>
      </c>
      <c r="P2158" s="43">
        <f t="shared" si="1140"/>
        <v>245291</v>
      </c>
    </row>
    <row r="2159" spans="2:16" s="12" customFormat="1" ht="30" x14ac:dyDescent="0.25">
      <c r="B2159" s="159" t="s">
        <v>1838</v>
      </c>
      <c r="C2159" s="132">
        <v>823</v>
      </c>
      <c r="D2159" s="42" t="s">
        <v>14</v>
      </c>
      <c r="E2159" s="42" t="s">
        <v>15</v>
      </c>
      <c r="F2159" s="121" t="s">
        <v>1839</v>
      </c>
      <c r="G2159" s="41"/>
      <c r="H2159" s="43">
        <f t="shared" ref="H2159:P2159" si="1141">H2160+H2161+H2162</f>
        <v>232331</v>
      </c>
      <c r="I2159" s="213">
        <f t="shared" si="1141"/>
        <v>0</v>
      </c>
      <c r="J2159" s="43">
        <f t="shared" si="1141"/>
        <v>232331</v>
      </c>
      <c r="K2159" s="43">
        <f t="shared" si="1141"/>
        <v>238506</v>
      </c>
      <c r="L2159" s="213">
        <f t="shared" si="1141"/>
        <v>-6175</v>
      </c>
      <c r="M2159" s="43">
        <f t="shared" si="1141"/>
        <v>232331</v>
      </c>
      <c r="N2159" s="43">
        <f t="shared" si="1141"/>
        <v>238506</v>
      </c>
      <c r="O2159" s="213">
        <f t="shared" si="1141"/>
        <v>-6175</v>
      </c>
      <c r="P2159" s="43">
        <f t="shared" si="1141"/>
        <v>232331</v>
      </c>
    </row>
    <row r="2160" spans="2:16" s="12" customFormat="1" ht="94.5" customHeight="1" x14ac:dyDescent="0.25">
      <c r="B2160" s="159" t="s">
        <v>1840</v>
      </c>
      <c r="C2160" s="132">
        <v>823</v>
      </c>
      <c r="D2160" s="42" t="s">
        <v>14</v>
      </c>
      <c r="E2160" s="42" t="s">
        <v>15</v>
      </c>
      <c r="F2160" s="121" t="s">
        <v>1841</v>
      </c>
      <c r="G2160" s="42" t="s">
        <v>18</v>
      </c>
      <c r="H2160" s="43">
        <v>199581</v>
      </c>
      <c r="I2160" s="213"/>
      <c r="J2160" s="43">
        <f t="shared" ref="J2160:J2165" si="1142">H2160+I2160</f>
        <v>199581</v>
      </c>
      <c r="K2160" s="43">
        <v>205756</v>
      </c>
      <c r="L2160" s="213">
        <v>-6175</v>
      </c>
      <c r="M2160" s="43">
        <f>K2160+L2160</f>
        <v>199581</v>
      </c>
      <c r="N2160" s="43">
        <v>205756</v>
      </c>
      <c r="O2160" s="213">
        <v>-6175</v>
      </c>
      <c r="P2160" s="43">
        <f>N2160+O2160</f>
        <v>199581</v>
      </c>
    </row>
    <row r="2161" spans="2:16" s="12" customFormat="1" ht="58.5" customHeight="1" x14ac:dyDescent="0.25">
      <c r="B2161" s="159" t="s">
        <v>2343</v>
      </c>
      <c r="C2161" s="132">
        <v>823</v>
      </c>
      <c r="D2161" s="42" t="s">
        <v>14</v>
      </c>
      <c r="E2161" s="42" t="s">
        <v>15</v>
      </c>
      <c r="F2161" s="121" t="s">
        <v>1841</v>
      </c>
      <c r="G2161" s="42" t="s">
        <v>20</v>
      </c>
      <c r="H2161" s="43">
        <v>32649</v>
      </c>
      <c r="I2161" s="213"/>
      <c r="J2161" s="43">
        <f t="shared" si="1142"/>
        <v>32649</v>
      </c>
      <c r="K2161" s="43">
        <v>32649</v>
      </c>
      <c r="L2161" s="213"/>
      <c r="M2161" s="43">
        <f>K2161+L2161</f>
        <v>32649</v>
      </c>
      <c r="N2161" s="43">
        <v>32649</v>
      </c>
      <c r="O2161" s="213"/>
      <c r="P2161" s="43">
        <f>N2161+O2161</f>
        <v>32649</v>
      </c>
    </row>
    <row r="2162" spans="2:16" s="12" customFormat="1" ht="42.75" customHeight="1" x14ac:dyDescent="0.25">
      <c r="B2162" s="159" t="s">
        <v>40</v>
      </c>
      <c r="C2162" s="132">
        <v>823</v>
      </c>
      <c r="D2162" s="42" t="s">
        <v>14</v>
      </c>
      <c r="E2162" s="42" t="s">
        <v>15</v>
      </c>
      <c r="F2162" s="121" t="s">
        <v>1841</v>
      </c>
      <c r="G2162" s="42" t="s">
        <v>22</v>
      </c>
      <c r="H2162" s="43">
        <v>101</v>
      </c>
      <c r="I2162" s="213"/>
      <c r="J2162" s="43">
        <f t="shared" si="1142"/>
        <v>101</v>
      </c>
      <c r="K2162" s="43">
        <v>101</v>
      </c>
      <c r="L2162" s="213"/>
      <c r="M2162" s="43">
        <f>K2162+L2162</f>
        <v>101</v>
      </c>
      <c r="N2162" s="43">
        <v>101</v>
      </c>
      <c r="O2162" s="213"/>
      <c r="P2162" s="43">
        <f>N2162+O2162</f>
        <v>101</v>
      </c>
    </row>
    <row r="2163" spans="2:16" s="12" customFormat="1" ht="41.25" customHeight="1" x14ac:dyDescent="0.25">
      <c r="B2163" s="156" t="s">
        <v>1842</v>
      </c>
      <c r="C2163" s="132">
        <v>823</v>
      </c>
      <c r="D2163" s="42" t="s">
        <v>14</v>
      </c>
      <c r="E2163" s="42" t="s">
        <v>15</v>
      </c>
      <c r="F2163" s="121" t="s">
        <v>1843</v>
      </c>
      <c r="G2163" s="41"/>
      <c r="H2163" s="43">
        <f t="shared" ref="H2163:P2163" si="1143">H2164+H2165</f>
        <v>15002</v>
      </c>
      <c r="I2163" s="213">
        <f t="shared" si="1143"/>
        <v>0</v>
      </c>
      <c r="J2163" s="43">
        <f t="shared" si="1143"/>
        <v>15002</v>
      </c>
      <c r="K2163" s="43">
        <f t="shared" si="1143"/>
        <v>12960</v>
      </c>
      <c r="L2163" s="213">
        <f t="shared" si="1143"/>
        <v>0</v>
      </c>
      <c r="M2163" s="43">
        <f t="shared" si="1143"/>
        <v>12960</v>
      </c>
      <c r="N2163" s="43">
        <f t="shared" si="1143"/>
        <v>12960</v>
      </c>
      <c r="O2163" s="213">
        <f t="shared" si="1143"/>
        <v>0</v>
      </c>
      <c r="P2163" s="43">
        <f t="shared" si="1143"/>
        <v>12960</v>
      </c>
    </row>
    <row r="2164" spans="2:16" s="12" customFormat="1" ht="67.5" customHeight="1" x14ac:dyDescent="0.25">
      <c r="B2164" s="159" t="s">
        <v>1844</v>
      </c>
      <c r="C2164" s="132">
        <v>823</v>
      </c>
      <c r="D2164" s="42" t="s">
        <v>14</v>
      </c>
      <c r="E2164" s="42" t="s">
        <v>15</v>
      </c>
      <c r="F2164" s="121" t="s">
        <v>1845</v>
      </c>
      <c r="G2164" s="42" t="s">
        <v>18</v>
      </c>
      <c r="H2164" s="43">
        <v>326</v>
      </c>
      <c r="I2164" s="213"/>
      <c r="J2164" s="43">
        <f t="shared" si="1142"/>
        <v>326</v>
      </c>
      <c r="K2164" s="43">
        <v>326</v>
      </c>
      <c r="L2164" s="213"/>
      <c r="M2164" s="43">
        <f>K2164+L2164</f>
        <v>326</v>
      </c>
      <c r="N2164" s="43">
        <v>326</v>
      </c>
      <c r="O2164" s="213"/>
      <c r="P2164" s="43">
        <f>N2164+O2164</f>
        <v>326</v>
      </c>
    </row>
    <row r="2165" spans="2:16" s="12" customFormat="1" ht="41.25" customHeight="1" x14ac:dyDescent="0.25">
      <c r="B2165" s="159" t="s">
        <v>1171</v>
      </c>
      <c r="C2165" s="132">
        <v>823</v>
      </c>
      <c r="D2165" s="42" t="s">
        <v>14</v>
      </c>
      <c r="E2165" s="42" t="s">
        <v>15</v>
      </c>
      <c r="F2165" s="121" t="s">
        <v>1845</v>
      </c>
      <c r="G2165" s="42" t="s">
        <v>20</v>
      </c>
      <c r="H2165" s="43">
        <v>14676</v>
      </c>
      <c r="I2165" s="213"/>
      <c r="J2165" s="43">
        <f t="shared" si="1142"/>
        <v>14676</v>
      </c>
      <c r="K2165" s="43">
        <v>12634</v>
      </c>
      <c r="L2165" s="213"/>
      <c r="M2165" s="43">
        <f>K2165+L2165</f>
        <v>12634</v>
      </c>
      <c r="N2165" s="43">
        <v>12634</v>
      </c>
      <c r="O2165" s="213"/>
      <c r="P2165" s="43">
        <f>N2165+O2165</f>
        <v>12634</v>
      </c>
    </row>
    <row r="2166" spans="2:16" s="12" customFormat="1" ht="15.75" x14ac:dyDescent="0.25">
      <c r="B2166" s="193" t="s">
        <v>47</v>
      </c>
      <c r="C2166" s="132">
        <v>823</v>
      </c>
      <c r="D2166" s="68" t="s">
        <v>360</v>
      </c>
      <c r="E2166" s="68"/>
      <c r="F2166" s="68"/>
      <c r="G2166" s="68"/>
      <c r="H2166" s="44">
        <f>H2167</f>
        <v>360</v>
      </c>
      <c r="I2166" s="216">
        <f t="shared" ref="I2166:J2170" si="1144">I2167</f>
        <v>0</v>
      </c>
      <c r="J2166" s="44">
        <f t="shared" si="1144"/>
        <v>360</v>
      </c>
      <c r="K2166" s="44">
        <f t="shared" ref="K2166:N2170" si="1145">K2167</f>
        <v>360</v>
      </c>
      <c r="L2166" s="216">
        <f t="shared" ref="L2166:M2170" si="1146">L2167</f>
        <v>0</v>
      </c>
      <c r="M2166" s="44">
        <f t="shared" si="1146"/>
        <v>360</v>
      </c>
      <c r="N2166" s="44">
        <f t="shared" si="1145"/>
        <v>360</v>
      </c>
      <c r="O2166" s="216">
        <f t="shared" ref="O2166:P2170" si="1147">O2167</f>
        <v>0</v>
      </c>
      <c r="P2166" s="44">
        <f t="shared" si="1147"/>
        <v>360</v>
      </c>
    </row>
    <row r="2167" spans="2:16" s="12" customFormat="1" ht="29.25" x14ac:dyDescent="0.25">
      <c r="B2167" s="193" t="s">
        <v>49</v>
      </c>
      <c r="C2167" s="132">
        <v>823</v>
      </c>
      <c r="D2167" s="69" t="s">
        <v>48</v>
      </c>
      <c r="E2167" s="69" t="s">
        <v>15</v>
      </c>
      <c r="F2167" s="68"/>
      <c r="G2167" s="68"/>
      <c r="H2167" s="44">
        <f>H2168</f>
        <v>360</v>
      </c>
      <c r="I2167" s="216">
        <f t="shared" si="1144"/>
        <v>0</v>
      </c>
      <c r="J2167" s="44">
        <f t="shared" si="1144"/>
        <v>360</v>
      </c>
      <c r="K2167" s="44">
        <f t="shared" si="1145"/>
        <v>360</v>
      </c>
      <c r="L2167" s="216">
        <f t="shared" si="1146"/>
        <v>0</v>
      </c>
      <c r="M2167" s="44">
        <f t="shared" si="1146"/>
        <v>360</v>
      </c>
      <c r="N2167" s="44">
        <f t="shared" si="1145"/>
        <v>360</v>
      </c>
      <c r="O2167" s="216">
        <f t="shared" si="1147"/>
        <v>0</v>
      </c>
      <c r="P2167" s="44">
        <f t="shared" si="1147"/>
        <v>360</v>
      </c>
    </row>
    <row r="2168" spans="2:16" s="12" customFormat="1" ht="41.25" customHeight="1" x14ac:dyDescent="0.25">
      <c r="B2168" s="159" t="s">
        <v>50</v>
      </c>
      <c r="C2168" s="132">
        <v>823</v>
      </c>
      <c r="D2168" s="42" t="s">
        <v>48</v>
      </c>
      <c r="E2168" s="42" t="s">
        <v>15</v>
      </c>
      <c r="F2168" s="121" t="s">
        <v>51</v>
      </c>
      <c r="G2168" s="41"/>
      <c r="H2168" s="43">
        <f>H2169</f>
        <v>360</v>
      </c>
      <c r="I2168" s="213">
        <f t="shared" si="1144"/>
        <v>0</v>
      </c>
      <c r="J2168" s="43">
        <f t="shared" si="1144"/>
        <v>360</v>
      </c>
      <c r="K2168" s="43">
        <f t="shared" si="1145"/>
        <v>360</v>
      </c>
      <c r="L2168" s="213">
        <f t="shared" si="1146"/>
        <v>0</v>
      </c>
      <c r="M2168" s="43">
        <f t="shared" si="1146"/>
        <v>360</v>
      </c>
      <c r="N2168" s="43">
        <f t="shared" si="1145"/>
        <v>360</v>
      </c>
      <c r="O2168" s="213">
        <f t="shared" si="1147"/>
        <v>0</v>
      </c>
      <c r="P2168" s="43">
        <f t="shared" si="1147"/>
        <v>360</v>
      </c>
    </row>
    <row r="2169" spans="2:16" s="12" customFormat="1" ht="41.25" customHeight="1" x14ac:dyDescent="0.25">
      <c r="B2169" s="159" t="s">
        <v>205</v>
      </c>
      <c r="C2169" s="132">
        <v>823</v>
      </c>
      <c r="D2169" s="42" t="s">
        <v>48</v>
      </c>
      <c r="E2169" s="42" t="s">
        <v>15</v>
      </c>
      <c r="F2169" s="121" t="s">
        <v>53</v>
      </c>
      <c r="G2169" s="41"/>
      <c r="H2169" s="43">
        <f>H2170</f>
        <v>360</v>
      </c>
      <c r="I2169" s="213">
        <f t="shared" si="1144"/>
        <v>0</v>
      </c>
      <c r="J2169" s="43">
        <f t="shared" si="1144"/>
        <v>360</v>
      </c>
      <c r="K2169" s="43">
        <f t="shared" si="1145"/>
        <v>360</v>
      </c>
      <c r="L2169" s="213">
        <f t="shared" si="1146"/>
        <v>0</v>
      </c>
      <c r="M2169" s="43">
        <f t="shared" si="1146"/>
        <v>360</v>
      </c>
      <c r="N2169" s="43">
        <f t="shared" si="1145"/>
        <v>360</v>
      </c>
      <c r="O2169" s="213">
        <f t="shared" si="1147"/>
        <v>0</v>
      </c>
      <c r="P2169" s="43">
        <f t="shared" si="1147"/>
        <v>360</v>
      </c>
    </row>
    <row r="2170" spans="2:16" s="12" customFormat="1" ht="30" x14ac:dyDescent="0.25">
      <c r="B2170" s="159" t="s">
        <v>54</v>
      </c>
      <c r="C2170" s="132">
        <v>823</v>
      </c>
      <c r="D2170" s="42" t="s">
        <v>48</v>
      </c>
      <c r="E2170" s="42" t="s">
        <v>15</v>
      </c>
      <c r="F2170" s="121" t="s">
        <v>55</v>
      </c>
      <c r="G2170" s="41"/>
      <c r="H2170" s="43">
        <f>H2171</f>
        <v>360</v>
      </c>
      <c r="I2170" s="213">
        <f t="shared" si="1144"/>
        <v>0</v>
      </c>
      <c r="J2170" s="43">
        <f t="shared" si="1144"/>
        <v>360</v>
      </c>
      <c r="K2170" s="43">
        <f t="shared" si="1145"/>
        <v>360</v>
      </c>
      <c r="L2170" s="213">
        <f t="shared" si="1146"/>
        <v>0</v>
      </c>
      <c r="M2170" s="43">
        <f t="shared" si="1146"/>
        <v>360</v>
      </c>
      <c r="N2170" s="43">
        <f t="shared" si="1145"/>
        <v>360</v>
      </c>
      <c r="O2170" s="213">
        <f t="shared" si="1147"/>
        <v>0</v>
      </c>
      <c r="P2170" s="43">
        <f t="shared" si="1147"/>
        <v>360</v>
      </c>
    </row>
    <row r="2171" spans="2:16" s="12" customFormat="1" ht="94.5" customHeight="1" thickBot="1" x14ac:dyDescent="0.3">
      <c r="B2171" s="162" t="s">
        <v>2325</v>
      </c>
      <c r="C2171" s="132">
        <v>823</v>
      </c>
      <c r="D2171" s="42" t="s">
        <v>48</v>
      </c>
      <c r="E2171" s="42" t="s">
        <v>15</v>
      </c>
      <c r="F2171" s="121" t="s">
        <v>56</v>
      </c>
      <c r="G2171" s="41">
        <v>200</v>
      </c>
      <c r="H2171" s="70">
        <v>360</v>
      </c>
      <c r="I2171" s="227"/>
      <c r="J2171" s="70">
        <f>H2171+I2171</f>
        <v>360</v>
      </c>
      <c r="K2171" s="70">
        <v>360</v>
      </c>
      <c r="L2171" s="227"/>
      <c r="M2171" s="70">
        <f>K2171+L2171</f>
        <v>360</v>
      </c>
      <c r="N2171" s="70">
        <v>360</v>
      </c>
      <c r="O2171" s="227"/>
      <c r="P2171" s="70">
        <f>N2171+O2171</f>
        <v>360</v>
      </c>
    </row>
    <row r="2172" spans="2:16" s="12" customFormat="1" ht="46.5" customHeight="1" thickBot="1" x14ac:dyDescent="0.3">
      <c r="B2172" s="165" t="s">
        <v>1846</v>
      </c>
      <c r="C2172" s="28">
        <v>824</v>
      </c>
      <c r="D2172" s="27"/>
      <c r="E2172" s="27"/>
      <c r="F2172" s="27"/>
      <c r="G2172" s="27"/>
      <c r="H2172" s="6">
        <f t="shared" ref="H2172:P2172" si="1148">H2184+H2173</f>
        <v>42695</v>
      </c>
      <c r="I2172" s="215">
        <f t="shared" si="1148"/>
        <v>0</v>
      </c>
      <c r="J2172" s="6">
        <f t="shared" si="1148"/>
        <v>42695</v>
      </c>
      <c r="K2172" s="6">
        <f t="shared" si="1148"/>
        <v>43916</v>
      </c>
      <c r="L2172" s="215">
        <f t="shared" si="1148"/>
        <v>-1204</v>
      </c>
      <c r="M2172" s="6">
        <f t="shared" si="1148"/>
        <v>42712</v>
      </c>
      <c r="N2172" s="6">
        <f t="shared" si="1148"/>
        <v>43988</v>
      </c>
      <c r="O2172" s="215">
        <f t="shared" si="1148"/>
        <v>-1206</v>
      </c>
      <c r="P2172" s="6">
        <f t="shared" si="1148"/>
        <v>42782</v>
      </c>
    </row>
    <row r="2173" spans="2:16" s="12" customFormat="1" ht="15.75" x14ac:dyDescent="0.25">
      <c r="B2173" s="202" t="s">
        <v>9</v>
      </c>
      <c r="C2173" s="65">
        <v>824</v>
      </c>
      <c r="D2173" s="65" t="s">
        <v>10</v>
      </c>
      <c r="E2173" s="65"/>
      <c r="F2173" s="65"/>
      <c r="G2173" s="16"/>
      <c r="H2173" s="4">
        <f>H2174</f>
        <v>42655</v>
      </c>
      <c r="I2173" s="219">
        <f t="shared" ref="I2173:J2176" si="1149">I2174</f>
        <v>0</v>
      </c>
      <c r="J2173" s="4">
        <f t="shared" si="1149"/>
        <v>42655</v>
      </c>
      <c r="K2173" s="4">
        <f t="shared" ref="K2173:P2173" si="1150">K2174</f>
        <v>43876</v>
      </c>
      <c r="L2173" s="219">
        <f t="shared" si="1150"/>
        <v>-1204</v>
      </c>
      <c r="M2173" s="4">
        <f t="shared" si="1150"/>
        <v>42672</v>
      </c>
      <c r="N2173" s="4">
        <f t="shared" si="1150"/>
        <v>43948</v>
      </c>
      <c r="O2173" s="219">
        <f t="shared" si="1150"/>
        <v>-1206</v>
      </c>
      <c r="P2173" s="4">
        <f t="shared" si="1150"/>
        <v>42742</v>
      </c>
    </row>
    <row r="2174" spans="2:16" s="12" customFormat="1" ht="56.25" customHeight="1" x14ac:dyDescent="0.25">
      <c r="B2174" s="160" t="s">
        <v>62</v>
      </c>
      <c r="C2174" s="49">
        <v>824</v>
      </c>
      <c r="D2174" s="47" t="s">
        <v>14</v>
      </c>
      <c r="E2174" s="47" t="s">
        <v>63</v>
      </c>
      <c r="F2174" s="49"/>
      <c r="G2174" s="46"/>
      <c r="H2174" s="44">
        <f>H2175</f>
        <v>42655</v>
      </c>
      <c r="I2174" s="216">
        <f t="shared" si="1149"/>
        <v>0</v>
      </c>
      <c r="J2174" s="44">
        <f t="shared" si="1149"/>
        <v>42655</v>
      </c>
      <c r="K2174" s="44">
        <f t="shared" ref="K2174:N2176" si="1151">K2175</f>
        <v>43876</v>
      </c>
      <c r="L2174" s="216">
        <f t="shared" ref="L2174:M2176" si="1152">L2175</f>
        <v>-1204</v>
      </c>
      <c r="M2174" s="44">
        <f t="shared" si="1152"/>
        <v>42672</v>
      </c>
      <c r="N2174" s="44">
        <f t="shared" si="1151"/>
        <v>43948</v>
      </c>
      <c r="O2174" s="216">
        <f t="shared" ref="O2174:P2176" si="1153">O2175</f>
        <v>-1206</v>
      </c>
      <c r="P2174" s="44">
        <f t="shared" si="1153"/>
        <v>42742</v>
      </c>
    </row>
    <row r="2175" spans="2:16" s="12" customFormat="1" ht="66" customHeight="1" x14ac:dyDescent="0.25">
      <c r="B2175" s="157" t="s">
        <v>268</v>
      </c>
      <c r="C2175" s="49">
        <v>824</v>
      </c>
      <c r="D2175" s="52" t="s">
        <v>14</v>
      </c>
      <c r="E2175" s="52" t="s">
        <v>63</v>
      </c>
      <c r="F2175" s="99" t="s">
        <v>269</v>
      </c>
      <c r="G2175" s="51"/>
      <c r="H2175" s="43">
        <f>H2176</f>
        <v>42655</v>
      </c>
      <c r="I2175" s="213">
        <f t="shared" si="1149"/>
        <v>0</v>
      </c>
      <c r="J2175" s="43">
        <f t="shared" si="1149"/>
        <v>42655</v>
      </c>
      <c r="K2175" s="43">
        <f t="shared" si="1151"/>
        <v>43876</v>
      </c>
      <c r="L2175" s="213">
        <f t="shared" si="1152"/>
        <v>-1204</v>
      </c>
      <c r="M2175" s="43">
        <f t="shared" si="1152"/>
        <v>42672</v>
      </c>
      <c r="N2175" s="43">
        <f t="shared" si="1151"/>
        <v>43948</v>
      </c>
      <c r="O2175" s="213">
        <f t="shared" si="1153"/>
        <v>-1206</v>
      </c>
      <c r="P2175" s="43">
        <f t="shared" si="1153"/>
        <v>42742</v>
      </c>
    </row>
    <row r="2176" spans="2:16" s="12" customFormat="1" ht="27.75" customHeight="1" x14ac:dyDescent="0.25">
      <c r="B2176" s="159" t="s">
        <v>214</v>
      </c>
      <c r="C2176" s="49">
        <v>824</v>
      </c>
      <c r="D2176" s="52" t="s">
        <v>14</v>
      </c>
      <c r="E2176" s="52" t="s">
        <v>63</v>
      </c>
      <c r="F2176" s="99" t="s">
        <v>278</v>
      </c>
      <c r="G2176" s="51"/>
      <c r="H2176" s="43">
        <f>H2177</f>
        <v>42655</v>
      </c>
      <c r="I2176" s="213">
        <f t="shared" si="1149"/>
        <v>0</v>
      </c>
      <c r="J2176" s="43">
        <f t="shared" si="1149"/>
        <v>42655</v>
      </c>
      <c r="K2176" s="43">
        <f t="shared" si="1151"/>
        <v>43876</v>
      </c>
      <c r="L2176" s="213">
        <f t="shared" si="1152"/>
        <v>-1204</v>
      </c>
      <c r="M2176" s="43">
        <f t="shared" si="1152"/>
        <v>42672</v>
      </c>
      <c r="N2176" s="43">
        <f t="shared" si="1151"/>
        <v>43948</v>
      </c>
      <c r="O2176" s="213">
        <f t="shared" si="1153"/>
        <v>-1206</v>
      </c>
      <c r="P2176" s="43">
        <f t="shared" si="1153"/>
        <v>42742</v>
      </c>
    </row>
    <row r="2177" spans="2:16" s="12" customFormat="1" ht="41.25" customHeight="1" x14ac:dyDescent="0.25">
      <c r="B2177" s="162" t="s">
        <v>279</v>
      </c>
      <c r="C2177" s="49">
        <v>824</v>
      </c>
      <c r="D2177" s="52" t="s">
        <v>14</v>
      </c>
      <c r="E2177" s="52" t="s">
        <v>63</v>
      </c>
      <c r="F2177" s="99" t="s">
        <v>280</v>
      </c>
      <c r="G2177" s="51"/>
      <c r="H2177" s="43">
        <f t="shared" ref="H2177:P2177" si="1154">H2178+H2179+H2180</f>
        <v>42655</v>
      </c>
      <c r="I2177" s="213">
        <f t="shared" si="1154"/>
        <v>0</v>
      </c>
      <c r="J2177" s="43">
        <f t="shared" si="1154"/>
        <v>42655</v>
      </c>
      <c r="K2177" s="43">
        <f t="shared" si="1154"/>
        <v>43876</v>
      </c>
      <c r="L2177" s="213">
        <f t="shared" si="1154"/>
        <v>-1204</v>
      </c>
      <c r="M2177" s="43">
        <f t="shared" si="1154"/>
        <v>42672</v>
      </c>
      <c r="N2177" s="43">
        <f t="shared" si="1154"/>
        <v>43948</v>
      </c>
      <c r="O2177" s="213">
        <f t="shared" si="1154"/>
        <v>-1206</v>
      </c>
      <c r="P2177" s="43">
        <f t="shared" si="1154"/>
        <v>42742</v>
      </c>
    </row>
    <row r="2178" spans="2:16" s="12" customFormat="1" ht="93" customHeight="1" x14ac:dyDescent="0.25">
      <c r="B2178" s="157" t="s">
        <v>37</v>
      </c>
      <c r="C2178" s="49">
        <v>824</v>
      </c>
      <c r="D2178" s="52" t="s">
        <v>14</v>
      </c>
      <c r="E2178" s="52" t="s">
        <v>63</v>
      </c>
      <c r="F2178" s="99" t="s">
        <v>281</v>
      </c>
      <c r="G2178" s="52" t="s">
        <v>18</v>
      </c>
      <c r="H2178" s="43">
        <v>39542</v>
      </c>
      <c r="I2178" s="213"/>
      <c r="J2178" s="43">
        <f>H2178+I2178</f>
        <v>39542</v>
      </c>
      <c r="K2178" s="43">
        <v>40763</v>
      </c>
      <c r="L2178" s="213">
        <v>-1204</v>
      </c>
      <c r="M2178" s="43">
        <f>K2178+L2178</f>
        <v>39559</v>
      </c>
      <c r="N2178" s="43">
        <v>40835</v>
      </c>
      <c r="O2178" s="213">
        <v>-1206</v>
      </c>
      <c r="P2178" s="43">
        <f>N2178+O2178</f>
        <v>39629</v>
      </c>
    </row>
    <row r="2179" spans="2:16" s="12" customFormat="1" ht="54" customHeight="1" x14ac:dyDescent="0.25">
      <c r="B2179" s="157" t="s">
        <v>39</v>
      </c>
      <c r="C2179" s="49">
        <v>824</v>
      </c>
      <c r="D2179" s="52" t="s">
        <v>14</v>
      </c>
      <c r="E2179" s="52" t="s">
        <v>63</v>
      </c>
      <c r="F2179" s="99" t="s">
        <v>281</v>
      </c>
      <c r="G2179" s="52" t="s">
        <v>20</v>
      </c>
      <c r="H2179" s="43">
        <v>3093</v>
      </c>
      <c r="I2179" s="213"/>
      <c r="J2179" s="43">
        <f>H2179+I2179</f>
        <v>3093</v>
      </c>
      <c r="K2179" s="43">
        <v>3093</v>
      </c>
      <c r="L2179" s="213"/>
      <c r="M2179" s="43">
        <f>K2179+L2179</f>
        <v>3093</v>
      </c>
      <c r="N2179" s="43">
        <v>3093</v>
      </c>
      <c r="O2179" s="213"/>
      <c r="P2179" s="43">
        <f>N2179+O2179</f>
        <v>3093</v>
      </c>
    </row>
    <row r="2180" spans="2:16" s="12" customFormat="1" ht="49.5" customHeight="1" x14ac:dyDescent="0.25">
      <c r="B2180" s="157" t="s">
        <v>40</v>
      </c>
      <c r="C2180" s="49">
        <v>824</v>
      </c>
      <c r="D2180" s="52" t="s">
        <v>14</v>
      </c>
      <c r="E2180" s="52" t="s">
        <v>63</v>
      </c>
      <c r="F2180" s="99" t="s">
        <v>281</v>
      </c>
      <c r="G2180" s="52" t="s">
        <v>22</v>
      </c>
      <c r="H2180" s="43">
        <v>20</v>
      </c>
      <c r="I2180" s="213"/>
      <c r="J2180" s="43">
        <f>H2180+I2180</f>
        <v>20</v>
      </c>
      <c r="K2180" s="43">
        <v>20</v>
      </c>
      <c r="L2180" s="213"/>
      <c r="M2180" s="43">
        <f>K2180+L2180</f>
        <v>20</v>
      </c>
      <c r="N2180" s="43">
        <v>20</v>
      </c>
      <c r="O2180" s="213"/>
      <c r="P2180" s="43">
        <f>N2180+O2180</f>
        <v>20</v>
      </c>
    </row>
    <row r="2181" spans="2:16" s="12" customFormat="1" ht="21" hidden="1" customHeight="1" x14ac:dyDescent="0.25">
      <c r="B2181" s="157" t="s">
        <v>1847</v>
      </c>
      <c r="C2181" s="49">
        <v>824</v>
      </c>
      <c r="D2181" s="52" t="s">
        <v>14</v>
      </c>
      <c r="E2181" s="52" t="s">
        <v>63</v>
      </c>
      <c r="F2181" s="98">
        <v>99</v>
      </c>
      <c r="G2181" s="51"/>
      <c r="H2181" s="43"/>
      <c r="I2181" s="213"/>
      <c r="J2181" s="43"/>
      <c r="K2181" s="43"/>
      <c r="L2181" s="213"/>
      <c r="M2181" s="43"/>
      <c r="N2181" s="43"/>
      <c r="O2181" s="213"/>
      <c r="P2181" s="43"/>
    </row>
    <row r="2182" spans="2:16" s="12" customFormat="1" ht="42" hidden="1" customHeight="1" x14ac:dyDescent="0.25">
      <c r="B2182" s="157" t="s">
        <v>1848</v>
      </c>
      <c r="C2182" s="49">
        <v>824</v>
      </c>
      <c r="D2182" s="52" t="s">
        <v>14</v>
      </c>
      <c r="E2182" s="52" t="s">
        <v>63</v>
      </c>
      <c r="F2182" s="99" t="s">
        <v>87</v>
      </c>
      <c r="G2182" s="51"/>
      <c r="H2182" s="43"/>
      <c r="I2182" s="213"/>
      <c r="J2182" s="43"/>
      <c r="K2182" s="43"/>
      <c r="L2182" s="213"/>
      <c r="M2182" s="43"/>
      <c r="N2182" s="43"/>
      <c r="O2182" s="213"/>
      <c r="P2182" s="43"/>
    </row>
    <row r="2183" spans="2:16" s="12" customFormat="1" ht="88.5" hidden="1" customHeight="1" x14ac:dyDescent="0.25">
      <c r="B2183" s="157" t="s">
        <v>77</v>
      </c>
      <c r="C2183" s="49">
        <v>824</v>
      </c>
      <c r="D2183" s="52" t="s">
        <v>14</v>
      </c>
      <c r="E2183" s="52" t="s">
        <v>63</v>
      </c>
      <c r="F2183" s="99" t="s">
        <v>36</v>
      </c>
      <c r="G2183" s="52" t="s">
        <v>18</v>
      </c>
      <c r="H2183" s="43"/>
      <c r="I2183" s="213"/>
      <c r="J2183" s="43"/>
      <c r="K2183" s="43"/>
      <c r="L2183" s="213"/>
      <c r="M2183" s="43"/>
      <c r="N2183" s="43"/>
      <c r="O2183" s="213"/>
      <c r="P2183" s="43"/>
    </row>
    <row r="2184" spans="2:16" s="12" customFormat="1" ht="15.75" x14ac:dyDescent="0.25">
      <c r="B2184" s="158" t="s">
        <v>47</v>
      </c>
      <c r="C2184" s="65">
        <v>824</v>
      </c>
      <c r="D2184" s="19" t="s">
        <v>360</v>
      </c>
      <c r="E2184" s="19"/>
      <c r="F2184" s="19"/>
      <c r="G2184" s="29"/>
      <c r="H2184" s="8">
        <f>H2185</f>
        <v>40</v>
      </c>
      <c r="I2184" s="211">
        <f t="shared" ref="I2184:J2188" si="1155">I2185</f>
        <v>0</v>
      </c>
      <c r="J2184" s="8">
        <f t="shared" si="1155"/>
        <v>40</v>
      </c>
      <c r="K2184" s="8">
        <f t="shared" ref="K2184:N2188" si="1156">K2185</f>
        <v>40</v>
      </c>
      <c r="L2184" s="211">
        <f t="shared" ref="L2184:M2188" si="1157">L2185</f>
        <v>0</v>
      </c>
      <c r="M2184" s="8">
        <f t="shared" si="1157"/>
        <v>40</v>
      </c>
      <c r="N2184" s="8">
        <f t="shared" si="1156"/>
        <v>40</v>
      </c>
      <c r="O2184" s="211">
        <f t="shared" ref="O2184:P2188" si="1158">O2185</f>
        <v>0</v>
      </c>
      <c r="P2184" s="8">
        <f t="shared" si="1158"/>
        <v>40</v>
      </c>
    </row>
    <row r="2185" spans="2:16" s="12" customFormat="1" ht="29.25" x14ac:dyDescent="0.25">
      <c r="B2185" s="158" t="s">
        <v>49</v>
      </c>
      <c r="C2185" s="65">
        <v>824</v>
      </c>
      <c r="D2185" s="34" t="s">
        <v>48</v>
      </c>
      <c r="E2185" s="34" t="s">
        <v>15</v>
      </c>
      <c r="F2185" s="33"/>
      <c r="G2185" s="35"/>
      <c r="H2185" s="8">
        <f>H2186</f>
        <v>40</v>
      </c>
      <c r="I2185" s="211">
        <f t="shared" si="1155"/>
        <v>0</v>
      </c>
      <c r="J2185" s="8">
        <f t="shared" si="1155"/>
        <v>40</v>
      </c>
      <c r="K2185" s="8">
        <f t="shared" si="1156"/>
        <v>40</v>
      </c>
      <c r="L2185" s="211">
        <f t="shared" si="1157"/>
        <v>0</v>
      </c>
      <c r="M2185" s="8">
        <f t="shared" si="1157"/>
        <v>40</v>
      </c>
      <c r="N2185" s="8">
        <f t="shared" si="1156"/>
        <v>40</v>
      </c>
      <c r="O2185" s="211">
        <f t="shared" si="1158"/>
        <v>0</v>
      </c>
      <c r="P2185" s="8">
        <f t="shared" si="1158"/>
        <v>40</v>
      </c>
    </row>
    <row r="2186" spans="2:16" s="12" customFormat="1" ht="41.25" customHeight="1" x14ac:dyDescent="0.25">
      <c r="B2186" s="156" t="s">
        <v>50</v>
      </c>
      <c r="C2186" s="65">
        <v>824</v>
      </c>
      <c r="D2186" s="61" t="s">
        <v>48</v>
      </c>
      <c r="E2186" s="61" t="s">
        <v>15</v>
      </c>
      <c r="F2186" s="93" t="s">
        <v>51</v>
      </c>
      <c r="G2186" s="58"/>
      <c r="H2186" s="9">
        <f>H2187</f>
        <v>40</v>
      </c>
      <c r="I2186" s="217">
        <f t="shared" si="1155"/>
        <v>0</v>
      </c>
      <c r="J2186" s="9">
        <f t="shared" si="1155"/>
        <v>40</v>
      </c>
      <c r="K2186" s="9">
        <f t="shared" si="1156"/>
        <v>40</v>
      </c>
      <c r="L2186" s="217">
        <f t="shared" si="1157"/>
        <v>0</v>
      </c>
      <c r="M2186" s="9">
        <f t="shared" si="1157"/>
        <v>40</v>
      </c>
      <c r="N2186" s="9">
        <f t="shared" si="1156"/>
        <v>40</v>
      </c>
      <c r="O2186" s="217">
        <f t="shared" si="1158"/>
        <v>0</v>
      </c>
      <c r="P2186" s="9">
        <f t="shared" si="1158"/>
        <v>40</v>
      </c>
    </row>
    <row r="2187" spans="2:16" s="12" customFormat="1" ht="40.5" customHeight="1" x14ac:dyDescent="0.25">
      <c r="B2187" s="156" t="s">
        <v>205</v>
      </c>
      <c r="C2187" s="65">
        <v>824</v>
      </c>
      <c r="D2187" s="61" t="s">
        <v>48</v>
      </c>
      <c r="E2187" s="61" t="s">
        <v>15</v>
      </c>
      <c r="F2187" s="93" t="s">
        <v>53</v>
      </c>
      <c r="G2187" s="58"/>
      <c r="H2187" s="9">
        <f>H2188</f>
        <v>40</v>
      </c>
      <c r="I2187" s="217">
        <f t="shared" si="1155"/>
        <v>0</v>
      </c>
      <c r="J2187" s="9">
        <f t="shared" si="1155"/>
        <v>40</v>
      </c>
      <c r="K2187" s="9">
        <f t="shared" si="1156"/>
        <v>40</v>
      </c>
      <c r="L2187" s="217">
        <f t="shared" si="1157"/>
        <v>0</v>
      </c>
      <c r="M2187" s="9">
        <f t="shared" si="1157"/>
        <v>40</v>
      </c>
      <c r="N2187" s="9">
        <f t="shared" si="1156"/>
        <v>40</v>
      </c>
      <c r="O2187" s="217">
        <f t="shared" si="1158"/>
        <v>0</v>
      </c>
      <c r="P2187" s="9">
        <f t="shared" si="1158"/>
        <v>40</v>
      </c>
    </row>
    <row r="2188" spans="2:16" s="12" customFormat="1" ht="40.5" customHeight="1" x14ac:dyDescent="0.25">
      <c r="B2188" s="156" t="s">
        <v>54</v>
      </c>
      <c r="C2188" s="65">
        <v>824</v>
      </c>
      <c r="D2188" s="61" t="s">
        <v>48</v>
      </c>
      <c r="E2188" s="61" t="s">
        <v>15</v>
      </c>
      <c r="F2188" s="93" t="s">
        <v>55</v>
      </c>
      <c r="G2188" s="58"/>
      <c r="H2188" s="9">
        <f>H2189</f>
        <v>40</v>
      </c>
      <c r="I2188" s="217">
        <f t="shared" si="1155"/>
        <v>0</v>
      </c>
      <c r="J2188" s="9">
        <f t="shared" si="1155"/>
        <v>40</v>
      </c>
      <c r="K2188" s="9">
        <f t="shared" si="1156"/>
        <v>40</v>
      </c>
      <c r="L2188" s="217">
        <f t="shared" si="1157"/>
        <v>0</v>
      </c>
      <c r="M2188" s="9">
        <f t="shared" si="1157"/>
        <v>40</v>
      </c>
      <c r="N2188" s="9">
        <f t="shared" si="1156"/>
        <v>40</v>
      </c>
      <c r="O2188" s="217">
        <f t="shared" si="1158"/>
        <v>0</v>
      </c>
      <c r="P2188" s="9">
        <f t="shared" si="1158"/>
        <v>40</v>
      </c>
    </row>
    <row r="2189" spans="2:16" s="12" customFormat="1" ht="93.75" customHeight="1" thickBot="1" x14ac:dyDescent="0.3">
      <c r="B2189" s="156" t="s">
        <v>2325</v>
      </c>
      <c r="C2189" s="65">
        <v>824</v>
      </c>
      <c r="D2189" s="61" t="s">
        <v>48</v>
      </c>
      <c r="E2189" s="61" t="s">
        <v>15</v>
      </c>
      <c r="F2189" s="93" t="s">
        <v>56</v>
      </c>
      <c r="G2189" s="58">
        <v>200</v>
      </c>
      <c r="H2189" s="70">
        <v>40</v>
      </c>
      <c r="I2189" s="227"/>
      <c r="J2189" s="70">
        <f>H2189+I2189</f>
        <v>40</v>
      </c>
      <c r="K2189" s="70">
        <v>40</v>
      </c>
      <c r="L2189" s="227"/>
      <c r="M2189" s="70">
        <f>K2189+L2189</f>
        <v>40</v>
      </c>
      <c r="N2189" s="70">
        <v>40</v>
      </c>
      <c r="O2189" s="227"/>
      <c r="P2189" s="70">
        <f>N2189+O2189</f>
        <v>40</v>
      </c>
    </row>
    <row r="2190" spans="2:16" s="12" customFormat="1" ht="33" customHeight="1" thickBot="1" x14ac:dyDescent="0.3">
      <c r="B2190" s="165" t="s">
        <v>1849</v>
      </c>
      <c r="C2190" s="28">
        <v>825</v>
      </c>
      <c r="D2190" s="27"/>
      <c r="E2190" s="27"/>
      <c r="F2190" s="27"/>
      <c r="G2190" s="27"/>
      <c r="H2190" s="6">
        <f t="shared" ref="H2190:P2190" si="1159">H2225+H2191+H2324+H2219+H2307</f>
        <v>2108261</v>
      </c>
      <c r="I2190" s="215">
        <f t="shared" si="1159"/>
        <v>54880</v>
      </c>
      <c r="J2190" s="6">
        <f t="shared" si="1159"/>
        <v>2163141</v>
      </c>
      <c r="K2190" s="6">
        <f t="shared" si="1159"/>
        <v>2182965</v>
      </c>
      <c r="L2190" s="215">
        <f t="shared" si="1159"/>
        <v>7270</v>
      </c>
      <c r="M2190" s="6">
        <f t="shared" si="1159"/>
        <v>2190235</v>
      </c>
      <c r="N2190" s="6">
        <f t="shared" si="1159"/>
        <v>2247647</v>
      </c>
      <c r="O2190" s="215">
        <f t="shared" si="1159"/>
        <v>1400</v>
      </c>
      <c r="P2190" s="6">
        <f t="shared" si="1159"/>
        <v>2249047</v>
      </c>
    </row>
    <row r="2191" spans="2:16" s="12" customFormat="1" ht="15.75" x14ac:dyDescent="0.25">
      <c r="B2191" s="160" t="s">
        <v>9</v>
      </c>
      <c r="C2191" s="49">
        <v>825</v>
      </c>
      <c r="D2191" s="47" t="s">
        <v>14</v>
      </c>
      <c r="E2191" s="46"/>
      <c r="F2191" s="49"/>
      <c r="G2191" s="46"/>
      <c r="H2191" s="44">
        <f t="shared" ref="H2191:P2191" si="1160">H2192+H2208</f>
        <v>152564</v>
      </c>
      <c r="I2191" s="216">
        <f t="shared" si="1160"/>
        <v>0</v>
      </c>
      <c r="J2191" s="44">
        <f t="shared" si="1160"/>
        <v>152564</v>
      </c>
      <c r="K2191" s="44">
        <f t="shared" si="1160"/>
        <v>155556</v>
      </c>
      <c r="L2191" s="216">
        <f t="shared" si="1160"/>
        <v>-2502</v>
      </c>
      <c r="M2191" s="44">
        <f t="shared" si="1160"/>
        <v>153054</v>
      </c>
      <c r="N2191" s="44">
        <f t="shared" si="1160"/>
        <v>155970</v>
      </c>
      <c r="O2191" s="216">
        <f t="shared" si="1160"/>
        <v>-2514</v>
      </c>
      <c r="P2191" s="44">
        <f t="shared" si="1160"/>
        <v>153456</v>
      </c>
    </row>
    <row r="2192" spans="2:16" s="12" customFormat="1" ht="52.5" customHeight="1" x14ac:dyDescent="0.25">
      <c r="B2192" s="160" t="s">
        <v>62</v>
      </c>
      <c r="C2192" s="49">
        <v>825</v>
      </c>
      <c r="D2192" s="47" t="s">
        <v>14</v>
      </c>
      <c r="E2192" s="47" t="s">
        <v>63</v>
      </c>
      <c r="F2192" s="49"/>
      <c r="G2192" s="46"/>
      <c r="H2192" s="44">
        <f t="shared" ref="H2192:P2192" si="1161">H2193+H2215</f>
        <v>150658</v>
      </c>
      <c r="I2192" s="216">
        <f t="shared" si="1161"/>
        <v>0</v>
      </c>
      <c r="J2192" s="44">
        <f t="shared" si="1161"/>
        <v>150658</v>
      </c>
      <c r="K2192" s="44">
        <f t="shared" si="1161"/>
        <v>153590</v>
      </c>
      <c r="L2192" s="216">
        <f t="shared" si="1161"/>
        <v>-2502</v>
      </c>
      <c r="M2192" s="44">
        <f t="shared" si="1161"/>
        <v>151088</v>
      </c>
      <c r="N2192" s="44">
        <f t="shared" si="1161"/>
        <v>154001</v>
      </c>
      <c r="O2192" s="216">
        <f t="shared" si="1161"/>
        <v>-2514</v>
      </c>
      <c r="P2192" s="44">
        <f t="shared" si="1161"/>
        <v>151487</v>
      </c>
    </row>
    <row r="2193" spans="2:16" s="12" customFormat="1" ht="41.25" customHeight="1" x14ac:dyDescent="0.25">
      <c r="B2193" s="157" t="s">
        <v>789</v>
      </c>
      <c r="C2193" s="49">
        <v>825</v>
      </c>
      <c r="D2193" s="52" t="s">
        <v>14</v>
      </c>
      <c r="E2193" s="52" t="s">
        <v>63</v>
      </c>
      <c r="F2193" s="99" t="s">
        <v>51</v>
      </c>
      <c r="G2193" s="51"/>
      <c r="H2193" s="43">
        <f t="shared" ref="H2193:P2193" si="1162">H2194</f>
        <v>150658</v>
      </c>
      <c r="I2193" s="213">
        <f t="shared" si="1162"/>
        <v>0</v>
      </c>
      <c r="J2193" s="43">
        <f t="shared" si="1162"/>
        <v>150658</v>
      </c>
      <c r="K2193" s="43">
        <f t="shared" si="1162"/>
        <v>153590</v>
      </c>
      <c r="L2193" s="213">
        <f t="shared" si="1162"/>
        <v>-2502</v>
      </c>
      <c r="M2193" s="43">
        <f t="shared" si="1162"/>
        <v>151088</v>
      </c>
      <c r="N2193" s="43">
        <f t="shared" si="1162"/>
        <v>154001</v>
      </c>
      <c r="O2193" s="213">
        <f t="shared" si="1162"/>
        <v>-2514</v>
      </c>
      <c r="P2193" s="43">
        <f t="shared" si="1162"/>
        <v>151487</v>
      </c>
    </row>
    <row r="2194" spans="2:16" s="12" customFormat="1" ht="27.75" customHeight="1" x14ac:dyDescent="0.25">
      <c r="B2194" s="159" t="s">
        <v>214</v>
      </c>
      <c r="C2194" s="49">
        <v>825</v>
      </c>
      <c r="D2194" s="52" t="s">
        <v>14</v>
      </c>
      <c r="E2194" s="52" t="s">
        <v>63</v>
      </c>
      <c r="F2194" s="99" t="s">
        <v>1790</v>
      </c>
      <c r="G2194" s="51"/>
      <c r="H2194" s="43">
        <f t="shared" ref="H2194:P2194" si="1163">H2195+H2199+H2201</f>
        <v>150658</v>
      </c>
      <c r="I2194" s="213">
        <f t="shared" si="1163"/>
        <v>0</v>
      </c>
      <c r="J2194" s="43">
        <f t="shared" si="1163"/>
        <v>150658</v>
      </c>
      <c r="K2194" s="43">
        <f t="shared" si="1163"/>
        <v>153590</v>
      </c>
      <c r="L2194" s="213">
        <f t="shared" si="1163"/>
        <v>-2502</v>
      </c>
      <c r="M2194" s="43">
        <f t="shared" si="1163"/>
        <v>151088</v>
      </c>
      <c r="N2194" s="43">
        <f t="shared" si="1163"/>
        <v>154001</v>
      </c>
      <c r="O2194" s="213">
        <f t="shared" si="1163"/>
        <v>-2514</v>
      </c>
      <c r="P2194" s="43">
        <f t="shared" si="1163"/>
        <v>151487</v>
      </c>
    </row>
    <row r="2195" spans="2:16" s="12" customFormat="1" ht="39.75" customHeight="1" x14ac:dyDescent="0.25">
      <c r="B2195" s="162" t="s">
        <v>279</v>
      </c>
      <c r="C2195" s="49">
        <v>825</v>
      </c>
      <c r="D2195" s="52" t="s">
        <v>14</v>
      </c>
      <c r="E2195" s="52" t="s">
        <v>63</v>
      </c>
      <c r="F2195" s="99" t="s">
        <v>1791</v>
      </c>
      <c r="G2195" s="51"/>
      <c r="H2195" s="43">
        <f t="shared" ref="H2195:P2195" si="1164">H2196+H2197+H2198</f>
        <v>116640</v>
      </c>
      <c r="I2195" s="213">
        <f t="shared" si="1164"/>
        <v>0</v>
      </c>
      <c r="J2195" s="43">
        <f t="shared" si="1164"/>
        <v>116640</v>
      </c>
      <c r="K2195" s="43">
        <f t="shared" si="1164"/>
        <v>119494</v>
      </c>
      <c r="L2195" s="213">
        <f t="shared" si="1164"/>
        <v>-2424</v>
      </c>
      <c r="M2195" s="43">
        <f t="shared" si="1164"/>
        <v>117070</v>
      </c>
      <c r="N2195" s="43">
        <f t="shared" si="1164"/>
        <v>119905</v>
      </c>
      <c r="O2195" s="213">
        <f t="shared" si="1164"/>
        <v>-2436</v>
      </c>
      <c r="P2195" s="43">
        <f t="shared" si="1164"/>
        <v>117469</v>
      </c>
    </row>
    <row r="2196" spans="2:16" s="12" customFormat="1" ht="91.5" customHeight="1" x14ac:dyDescent="0.25">
      <c r="B2196" s="157" t="s">
        <v>37</v>
      </c>
      <c r="C2196" s="49">
        <v>825</v>
      </c>
      <c r="D2196" s="52" t="s">
        <v>14</v>
      </c>
      <c r="E2196" s="52" t="s">
        <v>63</v>
      </c>
      <c r="F2196" s="99" t="s">
        <v>1792</v>
      </c>
      <c r="G2196" s="52" t="s">
        <v>18</v>
      </c>
      <c r="H2196" s="43">
        <v>81041</v>
      </c>
      <c r="I2196" s="213"/>
      <c r="J2196" s="43">
        <f t="shared" ref="J2196:J2202" si="1165">H2196+I2196</f>
        <v>81041</v>
      </c>
      <c r="K2196" s="43">
        <v>83564</v>
      </c>
      <c r="L2196" s="213">
        <v>-2424</v>
      </c>
      <c r="M2196" s="43">
        <f>K2196+L2196</f>
        <v>81140</v>
      </c>
      <c r="N2196" s="43">
        <v>83975</v>
      </c>
      <c r="O2196" s="213">
        <v>-2436</v>
      </c>
      <c r="P2196" s="43">
        <f>N2196+O2196</f>
        <v>81539</v>
      </c>
    </row>
    <row r="2197" spans="2:16" s="12" customFormat="1" ht="48.75" customHeight="1" x14ac:dyDescent="0.25">
      <c r="B2197" s="159" t="s">
        <v>39</v>
      </c>
      <c r="C2197" s="49">
        <v>825</v>
      </c>
      <c r="D2197" s="52" t="s">
        <v>14</v>
      </c>
      <c r="E2197" s="52" t="s">
        <v>63</v>
      </c>
      <c r="F2197" s="99" t="s">
        <v>1792</v>
      </c>
      <c r="G2197" s="52" t="s">
        <v>20</v>
      </c>
      <c r="H2197" s="43">
        <v>35416</v>
      </c>
      <c r="I2197" s="213"/>
      <c r="J2197" s="43">
        <f t="shared" si="1165"/>
        <v>35416</v>
      </c>
      <c r="K2197" s="43">
        <v>35747</v>
      </c>
      <c r="L2197" s="213"/>
      <c r="M2197" s="43">
        <f>K2197+L2197</f>
        <v>35747</v>
      </c>
      <c r="N2197" s="43">
        <v>35747</v>
      </c>
      <c r="O2197" s="213"/>
      <c r="P2197" s="43">
        <f>N2197+O2197</f>
        <v>35747</v>
      </c>
    </row>
    <row r="2198" spans="2:16" s="12" customFormat="1" ht="45" x14ac:dyDescent="0.25">
      <c r="B2198" s="157" t="s">
        <v>40</v>
      </c>
      <c r="C2198" s="49">
        <v>825</v>
      </c>
      <c r="D2198" s="52" t="s">
        <v>14</v>
      </c>
      <c r="E2198" s="52" t="s">
        <v>63</v>
      </c>
      <c r="F2198" s="99" t="s">
        <v>1792</v>
      </c>
      <c r="G2198" s="52" t="s">
        <v>22</v>
      </c>
      <c r="H2198" s="43">
        <v>183</v>
      </c>
      <c r="I2198" s="213"/>
      <c r="J2198" s="43">
        <f t="shared" si="1165"/>
        <v>183</v>
      </c>
      <c r="K2198" s="43">
        <v>183</v>
      </c>
      <c r="L2198" s="213"/>
      <c r="M2198" s="43">
        <f>K2198+L2198</f>
        <v>183</v>
      </c>
      <c r="N2198" s="43">
        <v>183</v>
      </c>
      <c r="O2198" s="213"/>
      <c r="P2198" s="43">
        <f>N2198+O2198</f>
        <v>183</v>
      </c>
    </row>
    <row r="2199" spans="2:16" s="12" customFormat="1" ht="30" x14ac:dyDescent="0.25">
      <c r="B2199" s="157" t="s">
        <v>183</v>
      </c>
      <c r="C2199" s="49">
        <v>825</v>
      </c>
      <c r="D2199" s="52" t="s">
        <v>14</v>
      </c>
      <c r="E2199" s="52" t="s">
        <v>63</v>
      </c>
      <c r="F2199" s="99" t="s">
        <v>1850</v>
      </c>
      <c r="G2199" s="51"/>
      <c r="H2199" s="43">
        <f t="shared" ref="H2199:P2199" si="1166">H2200</f>
        <v>31493</v>
      </c>
      <c r="I2199" s="213">
        <f t="shared" si="1166"/>
        <v>0</v>
      </c>
      <c r="J2199" s="43">
        <f t="shared" si="1166"/>
        <v>31493</v>
      </c>
      <c r="K2199" s="43">
        <f t="shared" si="1166"/>
        <v>31493</v>
      </c>
      <c r="L2199" s="213">
        <f t="shared" si="1166"/>
        <v>0</v>
      </c>
      <c r="M2199" s="43">
        <f t="shared" si="1166"/>
        <v>31493</v>
      </c>
      <c r="N2199" s="43">
        <f t="shared" si="1166"/>
        <v>31493</v>
      </c>
      <c r="O2199" s="213">
        <f t="shared" si="1166"/>
        <v>0</v>
      </c>
      <c r="P2199" s="43">
        <f t="shared" si="1166"/>
        <v>31493</v>
      </c>
    </row>
    <row r="2200" spans="2:16" s="12" customFormat="1" ht="60" x14ac:dyDescent="0.25">
      <c r="B2200" s="157" t="s">
        <v>185</v>
      </c>
      <c r="C2200" s="49">
        <v>825</v>
      </c>
      <c r="D2200" s="52" t="s">
        <v>14</v>
      </c>
      <c r="E2200" s="52" t="s">
        <v>63</v>
      </c>
      <c r="F2200" s="99" t="s">
        <v>1851</v>
      </c>
      <c r="G2200" s="52" t="s">
        <v>150</v>
      </c>
      <c r="H2200" s="43">
        <v>31493</v>
      </c>
      <c r="I2200" s="213"/>
      <c r="J2200" s="43">
        <f t="shared" si="1165"/>
        <v>31493</v>
      </c>
      <c r="K2200" s="43">
        <v>31493</v>
      </c>
      <c r="L2200" s="213"/>
      <c r="M2200" s="43">
        <f>K2200+L2200</f>
        <v>31493</v>
      </c>
      <c r="N2200" s="43">
        <v>31493</v>
      </c>
      <c r="O2200" s="213"/>
      <c r="P2200" s="43">
        <f>N2200+O2200</f>
        <v>31493</v>
      </c>
    </row>
    <row r="2201" spans="2:16" s="12" customFormat="1" ht="45" x14ac:dyDescent="0.25">
      <c r="B2201" s="157" t="s">
        <v>282</v>
      </c>
      <c r="C2201" s="49">
        <v>825</v>
      </c>
      <c r="D2201" s="52" t="s">
        <v>14</v>
      </c>
      <c r="E2201" s="52" t="s">
        <v>63</v>
      </c>
      <c r="F2201" s="99" t="s">
        <v>1852</v>
      </c>
      <c r="G2201" s="51"/>
      <c r="H2201" s="43">
        <f t="shared" ref="H2201:P2201" si="1167">H2202</f>
        <v>2525</v>
      </c>
      <c r="I2201" s="213">
        <f t="shared" si="1167"/>
        <v>0</v>
      </c>
      <c r="J2201" s="43">
        <f t="shared" si="1167"/>
        <v>2525</v>
      </c>
      <c r="K2201" s="43">
        <f t="shared" si="1167"/>
        <v>2603</v>
      </c>
      <c r="L2201" s="213">
        <f t="shared" si="1167"/>
        <v>-78</v>
      </c>
      <c r="M2201" s="43">
        <f t="shared" si="1167"/>
        <v>2525</v>
      </c>
      <c r="N2201" s="43">
        <f t="shared" si="1167"/>
        <v>2603</v>
      </c>
      <c r="O2201" s="213">
        <f t="shared" si="1167"/>
        <v>-78</v>
      </c>
      <c r="P2201" s="43">
        <f t="shared" si="1167"/>
        <v>2525</v>
      </c>
    </row>
    <row r="2202" spans="2:16" s="12" customFormat="1" ht="93" customHeight="1" x14ac:dyDescent="0.25">
      <c r="B2202" s="157" t="s">
        <v>223</v>
      </c>
      <c r="C2202" s="49">
        <v>825</v>
      </c>
      <c r="D2202" s="52" t="s">
        <v>14</v>
      </c>
      <c r="E2202" s="52" t="s">
        <v>63</v>
      </c>
      <c r="F2202" s="99" t="s">
        <v>1853</v>
      </c>
      <c r="G2202" s="52" t="s">
        <v>18</v>
      </c>
      <c r="H2202" s="43">
        <v>2525</v>
      </c>
      <c r="I2202" s="213"/>
      <c r="J2202" s="43">
        <f t="shared" si="1165"/>
        <v>2525</v>
      </c>
      <c r="K2202" s="43">
        <v>2603</v>
      </c>
      <c r="L2202" s="213">
        <v>-78</v>
      </c>
      <c r="M2202" s="43">
        <f>K2202+L2202</f>
        <v>2525</v>
      </c>
      <c r="N2202" s="43">
        <v>2603</v>
      </c>
      <c r="O2202" s="213">
        <v>-78</v>
      </c>
      <c r="P2202" s="43">
        <f>N2202+O2202</f>
        <v>2525</v>
      </c>
    </row>
    <row r="2203" spans="2:16" s="12" customFormat="1" ht="15.75" hidden="1" x14ac:dyDescent="0.25">
      <c r="B2203" s="157" t="s">
        <v>28</v>
      </c>
      <c r="C2203" s="49">
        <v>825</v>
      </c>
      <c r="D2203" s="52" t="s">
        <v>14</v>
      </c>
      <c r="E2203" s="52" t="s">
        <v>63</v>
      </c>
      <c r="F2203" s="114" t="s">
        <v>127</v>
      </c>
      <c r="G2203" s="51"/>
      <c r="H2203" s="43"/>
      <c r="I2203" s="213"/>
      <c r="J2203" s="43"/>
      <c r="K2203" s="43"/>
      <c r="L2203" s="213"/>
      <c r="M2203" s="43"/>
      <c r="N2203" s="43"/>
      <c r="O2203" s="213"/>
      <c r="P2203" s="43"/>
    </row>
    <row r="2204" spans="2:16" s="12" customFormat="1" ht="15.75" hidden="1" x14ac:dyDescent="0.25">
      <c r="B2204" s="159" t="s">
        <v>29</v>
      </c>
      <c r="C2204" s="49">
        <v>825</v>
      </c>
      <c r="D2204" s="52" t="s">
        <v>14</v>
      </c>
      <c r="E2204" s="52" t="s">
        <v>63</v>
      </c>
      <c r="F2204" s="114" t="s">
        <v>30</v>
      </c>
      <c r="G2204" s="51"/>
      <c r="H2204" s="43"/>
      <c r="I2204" s="213"/>
      <c r="J2204" s="43"/>
      <c r="K2204" s="43"/>
      <c r="L2204" s="213"/>
      <c r="M2204" s="43"/>
      <c r="N2204" s="43"/>
      <c r="O2204" s="213"/>
      <c r="P2204" s="43"/>
    </row>
    <row r="2205" spans="2:16" s="12" customFormat="1" ht="81.75" hidden="1" customHeight="1" x14ac:dyDescent="0.25">
      <c r="B2205" s="157" t="s">
        <v>77</v>
      </c>
      <c r="C2205" s="49">
        <v>825</v>
      </c>
      <c r="D2205" s="52" t="s">
        <v>14</v>
      </c>
      <c r="E2205" s="52" t="s">
        <v>63</v>
      </c>
      <c r="F2205" s="99" t="s">
        <v>36</v>
      </c>
      <c r="G2205" s="52" t="s">
        <v>18</v>
      </c>
      <c r="H2205" s="43"/>
      <c r="I2205" s="213"/>
      <c r="J2205" s="43"/>
      <c r="K2205" s="43"/>
      <c r="L2205" s="213"/>
      <c r="M2205" s="43"/>
      <c r="N2205" s="43"/>
      <c r="O2205" s="213"/>
      <c r="P2205" s="43"/>
    </row>
    <row r="2206" spans="2:16" s="12" customFormat="1" ht="47.25" hidden="1" customHeight="1" x14ac:dyDescent="0.25">
      <c r="B2206" s="157" t="s">
        <v>35</v>
      </c>
      <c r="C2206" s="49">
        <v>825</v>
      </c>
      <c r="D2206" s="52" t="s">
        <v>14</v>
      </c>
      <c r="E2206" s="52" t="s">
        <v>63</v>
      </c>
      <c r="F2206" s="99" t="s">
        <v>36</v>
      </c>
      <c r="G2206" s="52" t="s">
        <v>20</v>
      </c>
      <c r="H2206" s="43"/>
      <c r="I2206" s="213"/>
      <c r="J2206" s="43"/>
      <c r="K2206" s="43"/>
      <c r="L2206" s="213"/>
      <c r="M2206" s="43"/>
      <c r="N2206" s="43"/>
      <c r="O2206" s="213"/>
      <c r="P2206" s="43"/>
    </row>
    <row r="2207" spans="2:16" s="12" customFormat="1" ht="74.25" hidden="1" customHeight="1" x14ac:dyDescent="0.25">
      <c r="B2207" s="157" t="s">
        <v>153</v>
      </c>
      <c r="C2207" s="49">
        <v>825</v>
      </c>
      <c r="D2207" s="52" t="s">
        <v>14</v>
      </c>
      <c r="E2207" s="52" t="s">
        <v>63</v>
      </c>
      <c r="F2207" s="99" t="s">
        <v>80</v>
      </c>
      <c r="G2207" s="52" t="s">
        <v>71</v>
      </c>
      <c r="H2207" s="43"/>
      <c r="I2207" s="213"/>
      <c r="J2207" s="43"/>
      <c r="K2207" s="43"/>
      <c r="L2207" s="213"/>
      <c r="M2207" s="43"/>
      <c r="N2207" s="43"/>
      <c r="O2207" s="213"/>
      <c r="P2207" s="43"/>
    </row>
    <row r="2208" spans="2:16" s="12" customFormat="1" ht="15.75" x14ac:dyDescent="0.25">
      <c r="B2208" s="160" t="s">
        <v>43</v>
      </c>
      <c r="C2208" s="49">
        <v>825</v>
      </c>
      <c r="D2208" s="47" t="s">
        <v>14</v>
      </c>
      <c r="E2208" s="47" t="s">
        <v>44</v>
      </c>
      <c r="F2208" s="119"/>
      <c r="G2208" s="46"/>
      <c r="H2208" s="44">
        <f>H2209</f>
        <v>1906</v>
      </c>
      <c r="I2208" s="216">
        <f t="shared" ref="I2208:J2210" si="1168">I2209</f>
        <v>0</v>
      </c>
      <c r="J2208" s="44">
        <f t="shared" si="1168"/>
        <v>1906</v>
      </c>
      <c r="K2208" s="44">
        <f t="shared" ref="K2208:N2210" si="1169">K2209</f>
        <v>1966</v>
      </c>
      <c r="L2208" s="216">
        <f t="shared" ref="L2208:M2210" si="1170">L2209</f>
        <v>0</v>
      </c>
      <c r="M2208" s="44">
        <f t="shared" si="1170"/>
        <v>1966</v>
      </c>
      <c r="N2208" s="44">
        <f t="shared" si="1169"/>
        <v>1969</v>
      </c>
      <c r="O2208" s="216">
        <f t="shared" ref="O2208:P2210" si="1171">O2209</f>
        <v>0</v>
      </c>
      <c r="P2208" s="44">
        <f t="shared" si="1171"/>
        <v>1969</v>
      </c>
    </row>
    <row r="2209" spans="2:16" s="12" customFormat="1" ht="30" x14ac:dyDescent="0.25">
      <c r="B2209" s="157" t="s">
        <v>789</v>
      </c>
      <c r="C2209" s="49">
        <v>825</v>
      </c>
      <c r="D2209" s="52" t="s">
        <v>14</v>
      </c>
      <c r="E2209" s="52" t="s">
        <v>44</v>
      </c>
      <c r="F2209" s="98">
        <v>15</v>
      </c>
      <c r="G2209" s="51"/>
      <c r="H2209" s="43">
        <f>H2210</f>
        <v>1906</v>
      </c>
      <c r="I2209" s="213">
        <f t="shared" si="1168"/>
        <v>0</v>
      </c>
      <c r="J2209" s="43">
        <f t="shared" si="1168"/>
        <v>1906</v>
      </c>
      <c r="K2209" s="43">
        <f t="shared" si="1169"/>
        <v>1966</v>
      </c>
      <c r="L2209" s="213">
        <f t="shared" si="1170"/>
        <v>0</v>
      </c>
      <c r="M2209" s="43">
        <f t="shared" si="1170"/>
        <v>1966</v>
      </c>
      <c r="N2209" s="43">
        <f t="shared" si="1169"/>
        <v>1969</v>
      </c>
      <c r="O2209" s="213">
        <f t="shared" si="1171"/>
        <v>0</v>
      </c>
      <c r="P2209" s="43">
        <f t="shared" si="1171"/>
        <v>1969</v>
      </c>
    </row>
    <row r="2210" spans="2:16" s="12" customFormat="1" ht="30" x14ac:dyDescent="0.25">
      <c r="B2210" s="159" t="s">
        <v>214</v>
      </c>
      <c r="C2210" s="49">
        <v>825</v>
      </c>
      <c r="D2210" s="52" t="s">
        <v>14</v>
      </c>
      <c r="E2210" s="52" t="s">
        <v>44</v>
      </c>
      <c r="F2210" s="99" t="s">
        <v>1790</v>
      </c>
      <c r="G2210" s="51"/>
      <c r="H2210" s="43">
        <f>H2211</f>
        <v>1906</v>
      </c>
      <c r="I2210" s="213">
        <f t="shared" si="1168"/>
        <v>0</v>
      </c>
      <c r="J2210" s="43">
        <f t="shared" si="1168"/>
        <v>1906</v>
      </c>
      <c r="K2210" s="43">
        <f t="shared" si="1169"/>
        <v>1966</v>
      </c>
      <c r="L2210" s="213">
        <f t="shared" si="1170"/>
        <v>0</v>
      </c>
      <c r="M2210" s="43">
        <f t="shared" si="1170"/>
        <v>1966</v>
      </c>
      <c r="N2210" s="43">
        <f t="shared" si="1169"/>
        <v>1969</v>
      </c>
      <c r="O2210" s="213">
        <f t="shared" si="1171"/>
        <v>0</v>
      </c>
      <c r="P2210" s="43">
        <f t="shared" si="1171"/>
        <v>1969</v>
      </c>
    </row>
    <row r="2211" spans="2:16" s="12" customFormat="1" ht="30" x14ac:dyDescent="0.25">
      <c r="B2211" s="157" t="s">
        <v>1854</v>
      </c>
      <c r="C2211" s="49">
        <v>825</v>
      </c>
      <c r="D2211" s="52" t="s">
        <v>14</v>
      </c>
      <c r="E2211" s="52" t="s">
        <v>44</v>
      </c>
      <c r="F2211" s="99" t="s">
        <v>1855</v>
      </c>
      <c r="G2211" s="51"/>
      <c r="H2211" s="43">
        <f t="shared" ref="H2211:P2211" si="1172">H2212+H2213</f>
        <v>1906</v>
      </c>
      <c r="I2211" s="213">
        <f t="shared" si="1172"/>
        <v>0</v>
      </c>
      <c r="J2211" s="43">
        <f t="shared" si="1172"/>
        <v>1906</v>
      </c>
      <c r="K2211" s="43">
        <f t="shared" si="1172"/>
        <v>1966</v>
      </c>
      <c r="L2211" s="213">
        <f t="shared" si="1172"/>
        <v>0</v>
      </c>
      <c r="M2211" s="43">
        <f t="shared" si="1172"/>
        <v>1966</v>
      </c>
      <c r="N2211" s="43">
        <f t="shared" si="1172"/>
        <v>1969</v>
      </c>
      <c r="O2211" s="213">
        <f t="shared" si="1172"/>
        <v>0</v>
      </c>
      <c r="P2211" s="43">
        <f t="shared" si="1172"/>
        <v>1969</v>
      </c>
    </row>
    <row r="2212" spans="2:16" s="12" customFormat="1" ht="30" x14ac:dyDescent="0.25">
      <c r="B2212" s="157" t="s">
        <v>661</v>
      </c>
      <c r="C2212" s="49">
        <v>825</v>
      </c>
      <c r="D2212" s="52" t="s">
        <v>14</v>
      </c>
      <c r="E2212" s="52" t="s">
        <v>44</v>
      </c>
      <c r="F2212" s="99" t="s">
        <v>1856</v>
      </c>
      <c r="G2212" s="52" t="s">
        <v>20</v>
      </c>
      <c r="H2212" s="43">
        <v>83</v>
      </c>
      <c r="I2212" s="213"/>
      <c r="J2212" s="43">
        <f>H2212+I2212</f>
        <v>83</v>
      </c>
      <c r="K2212" s="43">
        <v>87</v>
      </c>
      <c r="L2212" s="213"/>
      <c r="M2212" s="43">
        <f>K2212+L2212</f>
        <v>87</v>
      </c>
      <c r="N2212" s="43">
        <v>90</v>
      </c>
      <c r="O2212" s="213"/>
      <c r="P2212" s="43">
        <f>N2212+O2212</f>
        <v>90</v>
      </c>
    </row>
    <row r="2213" spans="2:16" s="12" customFormat="1" ht="30" x14ac:dyDescent="0.25">
      <c r="B2213" s="157" t="s">
        <v>1243</v>
      </c>
      <c r="C2213" s="49">
        <v>825</v>
      </c>
      <c r="D2213" s="52" t="s">
        <v>14</v>
      </c>
      <c r="E2213" s="52" t="s">
        <v>44</v>
      </c>
      <c r="F2213" s="99" t="s">
        <v>1856</v>
      </c>
      <c r="G2213" s="52" t="s">
        <v>210</v>
      </c>
      <c r="H2213" s="43">
        <v>1823</v>
      </c>
      <c r="I2213" s="213"/>
      <c r="J2213" s="43">
        <f>H2213+I2213</f>
        <v>1823</v>
      </c>
      <c r="K2213" s="43">
        <v>1879</v>
      </c>
      <c r="L2213" s="213"/>
      <c r="M2213" s="43">
        <f>K2213+L2213</f>
        <v>1879</v>
      </c>
      <c r="N2213" s="43">
        <v>1879</v>
      </c>
      <c r="O2213" s="213"/>
      <c r="P2213" s="43">
        <f>N2213+O2213</f>
        <v>1879</v>
      </c>
    </row>
    <row r="2214" spans="2:16" s="12" customFormat="1" ht="15.75" hidden="1" x14ac:dyDescent="0.25">
      <c r="B2214" s="160" t="s">
        <v>154</v>
      </c>
      <c r="C2214" s="49">
        <v>825</v>
      </c>
      <c r="D2214" s="47" t="s">
        <v>63</v>
      </c>
      <c r="E2214" s="51"/>
      <c r="F2214" s="53"/>
      <c r="G2214" s="51"/>
      <c r="H2214" s="43"/>
      <c r="I2214" s="213"/>
      <c r="J2214" s="43"/>
      <c r="K2214" s="43"/>
      <c r="L2214" s="213"/>
      <c r="M2214" s="43"/>
      <c r="N2214" s="43"/>
      <c r="O2214" s="213"/>
      <c r="P2214" s="43"/>
    </row>
    <row r="2215" spans="2:16" s="12" customFormat="1" ht="15.75" hidden="1" x14ac:dyDescent="0.25">
      <c r="B2215" s="157" t="s">
        <v>28</v>
      </c>
      <c r="C2215" s="49">
        <v>825</v>
      </c>
      <c r="D2215" s="52" t="s">
        <v>14</v>
      </c>
      <c r="E2215" s="52" t="s">
        <v>63</v>
      </c>
      <c r="F2215" s="98">
        <v>99</v>
      </c>
      <c r="G2215" s="51"/>
      <c r="H2215" s="43">
        <f t="shared" ref="H2215:P2215" si="1173">H2216</f>
        <v>0</v>
      </c>
      <c r="I2215" s="213">
        <f t="shared" si="1173"/>
        <v>0</v>
      </c>
      <c r="J2215" s="43">
        <f t="shared" si="1173"/>
        <v>0</v>
      </c>
      <c r="K2215" s="43">
        <f t="shared" si="1173"/>
        <v>0</v>
      </c>
      <c r="L2215" s="213">
        <f t="shared" si="1173"/>
        <v>0</v>
      </c>
      <c r="M2215" s="43">
        <f t="shared" si="1173"/>
        <v>0</v>
      </c>
      <c r="N2215" s="43">
        <f t="shared" si="1173"/>
        <v>0</v>
      </c>
      <c r="O2215" s="213">
        <f t="shared" si="1173"/>
        <v>0</v>
      </c>
      <c r="P2215" s="43">
        <f t="shared" si="1173"/>
        <v>0</v>
      </c>
    </row>
    <row r="2216" spans="2:16" s="12" customFormat="1" ht="15.75" hidden="1" x14ac:dyDescent="0.25">
      <c r="B2216" s="159" t="s">
        <v>29</v>
      </c>
      <c r="C2216" s="49">
        <v>825</v>
      </c>
      <c r="D2216" s="52" t="s">
        <v>14</v>
      </c>
      <c r="E2216" s="52" t="s">
        <v>63</v>
      </c>
      <c r="F2216" s="99" t="s">
        <v>30</v>
      </c>
      <c r="G2216" s="51"/>
      <c r="H2216" s="43">
        <f t="shared" ref="H2216:P2216" si="1174">H2217+H2218</f>
        <v>0</v>
      </c>
      <c r="I2216" s="213">
        <f t="shared" si="1174"/>
        <v>0</v>
      </c>
      <c r="J2216" s="43">
        <f t="shared" si="1174"/>
        <v>0</v>
      </c>
      <c r="K2216" s="43">
        <f t="shared" si="1174"/>
        <v>0</v>
      </c>
      <c r="L2216" s="213">
        <f t="shared" si="1174"/>
        <v>0</v>
      </c>
      <c r="M2216" s="43">
        <f t="shared" si="1174"/>
        <v>0</v>
      </c>
      <c r="N2216" s="43">
        <f t="shared" si="1174"/>
        <v>0</v>
      </c>
      <c r="O2216" s="213">
        <f t="shared" si="1174"/>
        <v>0</v>
      </c>
      <c r="P2216" s="43">
        <f t="shared" si="1174"/>
        <v>0</v>
      </c>
    </row>
    <row r="2217" spans="2:16" s="12" customFormat="1" ht="44.25" hidden="1" customHeight="1" x14ac:dyDescent="0.25">
      <c r="B2217" s="157" t="s">
        <v>226</v>
      </c>
      <c r="C2217" s="49">
        <v>825</v>
      </c>
      <c r="D2217" s="52" t="s">
        <v>14</v>
      </c>
      <c r="E2217" s="52" t="s">
        <v>63</v>
      </c>
      <c r="F2217" s="54" t="s">
        <v>36</v>
      </c>
      <c r="G2217" s="52" t="s">
        <v>20</v>
      </c>
      <c r="H2217" s="43"/>
      <c r="I2217" s="213"/>
      <c r="J2217" s="43"/>
      <c r="K2217" s="43"/>
      <c r="L2217" s="213"/>
      <c r="M2217" s="43"/>
      <c r="N2217" s="43"/>
      <c r="O2217" s="213"/>
      <c r="P2217" s="43"/>
    </row>
    <row r="2218" spans="2:16" s="12" customFormat="1" ht="66" hidden="1" customHeight="1" x14ac:dyDescent="0.25">
      <c r="B2218" s="157" t="s">
        <v>1857</v>
      </c>
      <c r="C2218" s="49">
        <v>825</v>
      </c>
      <c r="D2218" s="52" t="s">
        <v>14</v>
      </c>
      <c r="E2218" s="52" t="s">
        <v>63</v>
      </c>
      <c r="F2218" s="54" t="s">
        <v>80</v>
      </c>
      <c r="G2218" s="52" t="s">
        <v>71</v>
      </c>
      <c r="H2218" s="43"/>
      <c r="I2218" s="213"/>
      <c r="J2218" s="43"/>
      <c r="K2218" s="43"/>
      <c r="L2218" s="213"/>
      <c r="M2218" s="43"/>
      <c r="N2218" s="43"/>
      <c r="O2218" s="213"/>
      <c r="P2218" s="43"/>
    </row>
    <row r="2219" spans="2:16" s="12" customFormat="1" ht="15.75" x14ac:dyDescent="0.25">
      <c r="B2219" s="160" t="s">
        <v>154</v>
      </c>
      <c r="C2219" s="49">
        <v>825</v>
      </c>
      <c r="D2219" s="47" t="s">
        <v>63</v>
      </c>
      <c r="E2219" s="46"/>
      <c r="F2219" s="49"/>
      <c r="G2219" s="46"/>
      <c r="H2219" s="44">
        <f>H2220</f>
        <v>10000</v>
      </c>
      <c r="I2219" s="216">
        <f t="shared" ref="I2219:J2223" si="1175">I2220</f>
        <v>0</v>
      </c>
      <c r="J2219" s="44">
        <f t="shared" si="1175"/>
        <v>10000</v>
      </c>
      <c r="K2219" s="44">
        <f t="shared" ref="K2219:N2223" si="1176">K2220</f>
        <v>5000</v>
      </c>
      <c r="L2219" s="216">
        <f t="shared" ref="L2219:M2223" si="1177">L2220</f>
        <v>0</v>
      </c>
      <c r="M2219" s="44">
        <f t="shared" si="1177"/>
        <v>5000</v>
      </c>
      <c r="N2219" s="44">
        <f t="shared" si="1176"/>
        <v>5000</v>
      </c>
      <c r="O2219" s="216">
        <f t="shared" ref="O2219:P2223" si="1178">O2220</f>
        <v>0</v>
      </c>
      <c r="P2219" s="44">
        <f t="shared" si="1178"/>
        <v>5000</v>
      </c>
    </row>
    <row r="2220" spans="2:16" s="12" customFormat="1" ht="15.75" x14ac:dyDescent="0.25">
      <c r="B2220" s="160" t="s">
        <v>155</v>
      </c>
      <c r="C2220" s="49">
        <v>825</v>
      </c>
      <c r="D2220" s="47" t="s">
        <v>63</v>
      </c>
      <c r="E2220" s="47" t="s">
        <v>156</v>
      </c>
      <c r="F2220" s="49"/>
      <c r="G2220" s="46"/>
      <c r="H2220" s="44">
        <f>H2221</f>
        <v>10000</v>
      </c>
      <c r="I2220" s="216">
        <f t="shared" si="1175"/>
        <v>0</v>
      </c>
      <c r="J2220" s="44">
        <f t="shared" si="1175"/>
        <v>10000</v>
      </c>
      <c r="K2220" s="44">
        <f t="shared" si="1176"/>
        <v>5000</v>
      </c>
      <c r="L2220" s="216">
        <f t="shared" si="1177"/>
        <v>0</v>
      </c>
      <c r="M2220" s="44">
        <f t="shared" si="1177"/>
        <v>5000</v>
      </c>
      <c r="N2220" s="44">
        <f t="shared" si="1176"/>
        <v>5000</v>
      </c>
      <c r="O2220" s="216">
        <f t="shared" si="1178"/>
        <v>0</v>
      </c>
      <c r="P2220" s="44">
        <f t="shared" si="1178"/>
        <v>5000</v>
      </c>
    </row>
    <row r="2221" spans="2:16" s="12" customFormat="1" ht="55.5" customHeight="1" x14ac:dyDescent="0.25">
      <c r="B2221" s="157" t="s">
        <v>1858</v>
      </c>
      <c r="C2221" s="49">
        <v>825</v>
      </c>
      <c r="D2221" s="52" t="s">
        <v>63</v>
      </c>
      <c r="E2221" s="52" t="s">
        <v>156</v>
      </c>
      <c r="F2221" s="143">
        <v>7</v>
      </c>
      <c r="G2221" s="51"/>
      <c r="H2221" s="43">
        <f>H2222</f>
        <v>10000</v>
      </c>
      <c r="I2221" s="213">
        <f t="shared" si="1175"/>
        <v>0</v>
      </c>
      <c r="J2221" s="43">
        <f t="shared" si="1175"/>
        <v>10000</v>
      </c>
      <c r="K2221" s="43">
        <f t="shared" si="1176"/>
        <v>5000</v>
      </c>
      <c r="L2221" s="213">
        <f t="shared" si="1177"/>
        <v>0</v>
      </c>
      <c r="M2221" s="43">
        <f t="shared" si="1177"/>
        <v>5000</v>
      </c>
      <c r="N2221" s="43">
        <f t="shared" si="1176"/>
        <v>5000</v>
      </c>
      <c r="O2221" s="213">
        <f t="shared" si="1178"/>
        <v>0</v>
      </c>
      <c r="P2221" s="43">
        <f t="shared" si="1178"/>
        <v>5000</v>
      </c>
    </row>
    <row r="2222" spans="2:16" s="12" customFormat="1" ht="58.5" customHeight="1" x14ac:dyDescent="0.25">
      <c r="B2222" s="157" t="s">
        <v>1859</v>
      </c>
      <c r="C2222" s="49">
        <v>825</v>
      </c>
      <c r="D2222" s="52" t="s">
        <v>63</v>
      </c>
      <c r="E2222" s="52" t="s">
        <v>156</v>
      </c>
      <c r="F2222" s="144" t="s">
        <v>1860</v>
      </c>
      <c r="G2222" s="51"/>
      <c r="H2222" s="43">
        <f>H2223</f>
        <v>10000</v>
      </c>
      <c r="I2222" s="213">
        <f t="shared" si="1175"/>
        <v>0</v>
      </c>
      <c r="J2222" s="43">
        <f t="shared" si="1175"/>
        <v>10000</v>
      </c>
      <c r="K2222" s="43">
        <f t="shared" si="1176"/>
        <v>5000</v>
      </c>
      <c r="L2222" s="213">
        <f t="shared" si="1177"/>
        <v>0</v>
      </c>
      <c r="M2222" s="43">
        <f t="shared" si="1177"/>
        <v>5000</v>
      </c>
      <c r="N2222" s="43">
        <f t="shared" si="1176"/>
        <v>5000</v>
      </c>
      <c r="O2222" s="213">
        <f t="shared" si="1178"/>
        <v>0</v>
      </c>
      <c r="P2222" s="43">
        <f t="shared" si="1178"/>
        <v>5000</v>
      </c>
    </row>
    <row r="2223" spans="2:16" s="12" customFormat="1" ht="45.75" customHeight="1" x14ac:dyDescent="0.25">
      <c r="B2223" s="157" t="s">
        <v>1861</v>
      </c>
      <c r="C2223" s="49">
        <v>825</v>
      </c>
      <c r="D2223" s="52" t="s">
        <v>63</v>
      </c>
      <c r="E2223" s="52" t="s">
        <v>156</v>
      </c>
      <c r="F2223" s="144" t="s">
        <v>1862</v>
      </c>
      <c r="G2223" s="51"/>
      <c r="H2223" s="43">
        <f>H2224</f>
        <v>10000</v>
      </c>
      <c r="I2223" s="213">
        <f t="shared" si="1175"/>
        <v>0</v>
      </c>
      <c r="J2223" s="43">
        <f t="shared" si="1175"/>
        <v>10000</v>
      </c>
      <c r="K2223" s="43">
        <f t="shared" si="1176"/>
        <v>5000</v>
      </c>
      <c r="L2223" s="213">
        <f t="shared" si="1177"/>
        <v>0</v>
      </c>
      <c r="M2223" s="43">
        <f t="shared" si="1177"/>
        <v>5000</v>
      </c>
      <c r="N2223" s="43">
        <f t="shared" si="1176"/>
        <v>5000</v>
      </c>
      <c r="O2223" s="213">
        <f t="shared" si="1178"/>
        <v>0</v>
      </c>
      <c r="P2223" s="43">
        <f t="shared" si="1178"/>
        <v>5000</v>
      </c>
    </row>
    <row r="2224" spans="2:16" s="12" customFormat="1" ht="54.75" customHeight="1" x14ac:dyDescent="0.25">
      <c r="B2224" s="157" t="s">
        <v>317</v>
      </c>
      <c r="C2224" s="49">
        <v>825</v>
      </c>
      <c r="D2224" s="52" t="s">
        <v>63</v>
      </c>
      <c r="E2224" s="52" t="s">
        <v>156</v>
      </c>
      <c r="F2224" s="144" t="s">
        <v>1863</v>
      </c>
      <c r="G2224" s="52" t="s">
        <v>150</v>
      </c>
      <c r="H2224" s="43">
        <v>10000</v>
      </c>
      <c r="I2224" s="213"/>
      <c r="J2224" s="43">
        <f>H2224+I2224</f>
        <v>10000</v>
      </c>
      <c r="K2224" s="43">
        <v>5000</v>
      </c>
      <c r="L2224" s="213"/>
      <c r="M2224" s="43">
        <f>K2224+L2224</f>
        <v>5000</v>
      </c>
      <c r="N2224" s="43">
        <v>5000</v>
      </c>
      <c r="O2224" s="213"/>
      <c r="P2224" s="43">
        <f>N2224+O2224</f>
        <v>5000</v>
      </c>
    </row>
    <row r="2225" spans="2:16" ht="15.75" x14ac:dyDescent="0.25">
      <c r="B2225" s="158" t="s">
        <v>47</v>
      </c>
      <c r="C2225" s="35">
        <v>825</v>
      </c>
      <c r="D2225" s="34" t="s">
        <v>48</v>
      </c>
      <c r="E2225" s="33"/>
      <c r="F2225" s="33"/>
      <c r="G2225" s="35"/>
      <c r="H2225" s="8">
        <f t="shared" ref="H2225:P2225" si="1179">H2226+H2231+H2252+H2275+H2281+H2267</f>
        <v>1687419</v>
      </c>
      <c r="I2225" s="211">
        <f t="shared" si="1179"/>
        <v>15223</v>
      </c>
      <c r="J2225" s="8">
        <f t="shared" si="1179"/>
        <v>1702642</v>
      </c>
      <c r="K2225" s="8">
        <f t="shared" si="1179"/>
        <v>1760299</v>
      </c>
      <c r="L2225" s="211">
        <f t="shared" si="1179"/>
        <v>-26129</v>
      </c>
      <c r="M2225" s="8">
        <f t="shared" si="1179"/>
        <v>1734170</v>
      </c>
      <c r="N2225" s="8">
        <f t="shared" si="1179"/>
        <v>1816542</v>
      </c>
      <c r="O2225" s="211">
        <f t="shared" si="1179"/>
        <v>-31836</v>
      </c>
      <c r="P2225" s="8">
        <f t="shared" si="1179"/>
        <v>1784706</v>
      </c>
    </row>
    <row r="2226" spans="2:16" ht="15.75" x14ac:dyDescent="0.25">
      <c r="B2226" s="158" t="s">
        <v>795</v>
      </c>
      <c r="C2226" s="35">
        <v>825</v>
      </c>
      <c r="D2226" s="34" t="s">
        <v>48</v>
      </c>
      <c r="E2226" s="34" t="s">
        <v>27</v>
      </c>
      <c r="F2226" s="33"/>
      <c r="G2226" s="35"/>
      <c r="H2226" s="8">
        <f>H2227</f>
        <v>8549</v>
      </c>
      <c r="I2226" s="211">
        <f t="shared" ref="I2226:J2229" si="1180">I2227</f>
        <v>0</v>
      </c>
      <c r="J2226" s="8">
        <f t="shared" si="1180"/>
        <v>8549</v>
      </c>
      <c r="K2226" s="8">
        <f t="shared" ref="K2226:N2229" si="1181">K2227</f>
        <v>8892</v>
      </c>
      <c r="L2226" s="211">
        <f t="shared" ref="L2226:M2229" si="1182">L2227</f>
        <v>-257</v>
      </c>
      <c r="M2226" s="8">
        <f t="shared" si="1182"/>
        <v>8635</v>
      </c>
      <c r="N2226" s="8">
        <f t="shared" si="1181"/>
        <v>9235</v>
      </c>
      <c r="O2226" s="211">
        <f t="shared" ref="O2226:P2229" si="1183">O2227</f>
        <v>-267</v>
      </c>
      <c r="P2226" s="8">
        <f t="shared" si="1183"/>
        <v>8968</v>
      </c>
    </row>
    <row r="2227" spans="2:16" ht="30" x14ac:dyDescent="0.25">
      <c r="B2227" s="156" t="s">
        <v>798</v>
      </c>
      <c r="C2227" s="35">
        <v>825</v>
      </c>
      <c r="D2227" s="61" t="s">
        <v>48</v>
      </c>
      <c r="E2227" s="61" t="s">
        <v>27</v>
      </c>
      <c r="F2227" s="93" t="s">
        <v>51</v>
      </c>
      <c r="G2227" s="58"/>
      <c r="H2227" s="9">
        <f>H2228</f>
        <v>8549</v>
      </c>
      <c r="I2227" s="217">
        <f t="shared" si="1180"/>
        <v>0</v>
      </c>
      <c r="J2227" s="9">
        <f t="shared" si="1180"/>
        <v>8549</v>
      </c>
      <c r="K2227" s="9">
        <f t="shared" si="1181"/>
        <v>8892</v>
      </c>
      <c r="L2227" s="217">
        <f t="shared" si="1182"/>
        <v>-257</v>
      </c>
      <c r="M2227" s="9">
        <f t="shared" si="1182"/>
        <v>8635</v>
      </c>
      <c r="N2227" s="9">
        <f t="shared" si="1181"/>
        <v>9235</v>
      </c>
      <c r="O2227" s="217">
        <f t="shared" si="1183"/>
        <v>-267</v>
      </c>
      <c r="P2227" s="9">
        <f t="shared" si="1183"/>
        <v>8968</v>
      </c>
    </row>
    <row r="2228" spans="2:16" ht="30" x14ac:dyDescent="0.25">
      <c r="B2228" s="156" t="s">
        <v>930</v>
      </c>
      <c r="C2228" s="35">
        <v>825</v>
      </c>
      <c r="D2228" s="61" t="s">
        <v>48</v>
      </c>
      <c r="E2228" s="61" t="s">
        <v>27</v>
      </c>
      <c r="F2228" s="93" t="s">
        <v>931</v>
      </c>
      <c r="G2228" s="58"/>
      <c r="H2228" s="9">
        <f>H2229</f>
        <v>8549</v>
      </c>
      <c r="I2228" s="217">
        <f t="shared" si="1180"/>
        <v>0</v>
      </c>
      <c r="J2228" s="9">
        <f t="shared" si="1180"/>
        <v>8549</v>
      </c>
      <c r="K2228" s="9">
        <f t="shared" si="1181"/>
        <v>8892</v>
      </c>
      <c r="L2228" s="217">
        <f t="shared" si="1182"/>
        <v>-257</v>
      </c>
      <c r="M2228" s="9">
        <f t="shared" si="1182"/>
        <v>8635</v>
      </c>
      <c r="N2228" s="9">
        <f t="shared" si="1181"/>
        <v>9235</v>
      </c>
      <c r="O2228" s="217">
        <f t="shared" si="1183"/>
        <v>-267</v>
      </c>
      <c r="P2228" s="9">
        <f t="shared" si="1183"/>
        <v>8968</v>
      </c>
    </row>
    <row r="2229" spans="2:16" ht="30" x14ac:dyDescent="0.25">
      <c r="B2229" s="156" t="s">
        <v>183</v>
      </c>
      <c r="C2229" s="35">
        <v>825</v>
      </c>
      <c r="D2229" s="61" t="s">
        <v>48</v>
      </c>
      <c r="E2229" s="61" t="s">
        <v>27</v>
      </c>
      <c r="F2229" s="93" t="s">
        <v>357</v>
      </c>
      <c r="G2229" s="58"/>
      <c r="H2229" s="9">
        <f>H2230</f>
        <v>8549</v>
      </c>
      <c r="I2229" s="217">
        <f t="shared" si="1180"/>
        <v>0</v>
      </c>
      <c r="J2229" s="9">
        <f t="shared" si="1180"/>
        <v>8549</v>
      </c>
      <c r="K2229" s="9">
        <f t="shared" si="1181"/>
        <v>8892</v>
      </c>
      <c r="L2229" s="217">
        <f t="shared" si="1182"/>
        <v>-257</v>
      </c>
      <c r="M2229" s="9">
        <f t="shared" si="1182"/>
        <v>8635</v>
      </c>
      <c r="N2229" s="9">
        <f t="shared" si="1181"/>
        <v>9235</v>
      </c>
      <c r="O2229" s="217">
        <f t="shared" si="1183"/>
        <v>-267</v>
      </c>
      <c r="P2229" s="9">
        <f t="shared" si="1183"/>
        <v>8968</v>
      </c>
    </row>
    <row r="2230" spans="2:16" ht="66" customHeight="1" x14ac:dyDescent="0.25">
      <c r="B2230" s="156" t="s">
        <v>1864</v>
      </c>
      <c r="C2230" s="35">
        <v>825</v>
      </c>
      <c r="D2230" s="61" t="s">
        <v>48</v>
      </c>
      <c r="E2230" s="61" t="s">
        <v>27</v>
      </c>
      <c r="F2230" s="61" t="s">
        <v>359</v>
      </c>
      <c r="G2230" s="58">
        <v>600</v>
      </c>
      <c r="H2230" s="9">
        <v>8549</v>
      </c>
      <c r="I2230" s="217"/>
      <c r="J2230" s="9">
        <f>H2230+I2230</f>
        <v>8549</v>
      </c>
      <c r="K2230" s="9">
        <v>8892</v>
      </c>
      <c r="L2230" s="217">
        <v>-257</v>
      </c>
      <c r="M2230" s="9">
        <f>K2230+L2230</f>
        <v>8635</v>
      </c>
      <c r="N2230" s="9">
        <v>9235</v>
      </c>
      <c r="O2230" s="217">
        <v>-267</v>
      </c>
      <c r="P2230" s="9">
        <f>N2230+O2230</f>
        <v>8968</v>
      </c>
    </row>
    <row r="2231" spans="2:16" ht="15.75" x14ac:dyDescent="0.25">
      <c r="B2231" s="158" t="s">
        <v>354</v>
      </c>
      <c r="C2231" s="35">
        <v>825</v>
      </c>
      <c r="D2231" s="34" t="s">
        <v>48</v>
      </c>
      <c r="E2231" s="34" t="s">
        <v>63</v>
      </c>
      <c r="F2231" s="33"/>
      <c r="G2231" s="35"/>
      <c r="H2231" s="8">
        <f t="shared" ref="H2231:P2231" si="1184">H2237+H2232</f>
        <v>1408581</v>
      </c>
      <c r="I2231" s="211">
        <f t="shared" si="1184"/>
        <v>12070</v>
      </c>
      <c r="J2231" s="8">
        <f t="shared" si="1184"/>
        <v>1420651</v>
      </c>
      <c r="K2231" s="8">
        <f t="shared" si="1184"/>
        <v>1480966</v>
      </c>
      <c r="L2231" s="211">
        <f t="shared" si="1184"/>
        <v>-27894</v>
      </c>
      <c r="M2231" s="8">
        <f t="shared" si="1184"/>
        <v>1453072</v>
      </c>
      <c r="N2231" s="8">
        <f t="shared" si="1184"/>
        <v>1536256</v>
      </c>
      <c r="O2231" s="211">
        <f t="shared" si="1184"/>
        <v>-32733</v>
      </c>
      <c r="P2231" s="8">
        <f t="shared" si="1184"/>
        <v>1503523</v>
      </c>
    </row>
    <row r="2232" spans="2:16" ht="45.75" customHeight="1" x14ac:dyDescent="0.25">
      <c r="B2232" s="156" t="s">
        <v>1865</v>
      </c>
      <c r="C2232" s="35">
        <v>825</v>
      </c>
      <c r="D2232" s="61" t="s">
        <v>48</v>
      </c>
      <c r="E2232" s="61" t="s">
        <v>63</v>
      </c>
      <c r="F2232" s="93" t="s">
        <v>63</v>
      </c>
      <c r="G2232" s="35"/>
      <c r="H2232" s="9">
        <f t="shared" ref="H2232:J2233" si="1185">H2233</f>
        <v>3267</v>
      </c>
      <c r="I2232" s="217">
        <f t="shared" si="1185"/>
        <v>0</v>
      </c>
      <c r="J2232" s="9">
        <f t="shared" si="1185"/>
        <v>3267</v>
      </c>
      <c r="K2232" s="9">
        <f t="shared" ref="K2232:N2233" si="1186">K2233</f>
        <v>686</v>
      </c>
      <c r="L2232" s="217">
        <f>L2233</f>
        <v>0</v>
      </c>
      <c r="M2232" s="9">
        <f>M2233</f>
        <v>686</v>
      </c>
      <c r="N2232" s="9">
        <f t="shared" si="1186"/>
        <v>686</v>
      </c>
      <c r="O2232" s="217">
        <f>O2233</f>
        <v>0</v>
      </c>
      <c r="P2232" s="9">
        <f>P2233</f>
        <v>686</v>
      </c>
    </row>
    <row r="2233" spans="2:16" ht="15.75" x14ac:dyDescent="0.25">
      <c r="B2233" s="156" t="s">
        <v>1066</v>
      </c>
      <c r="C2233" s="35">
        <v>825</v>
      </c>
      <c r="D2233" s="61" t="s">
        <v>48</v>
      </c>
      <c r="E2233" s="61" t="s">
        <v>63</v>
      </c>
      <c r="F2233" s="93" t="s">
        <v>1067</v>
      </c>
      <c r="G2233" s="35"/>
      <c r="H2233" s="9">
        <f t="shared" si="1185"/>
        <v>3267</v>
      </c>
      <c r="I2233" s="217">
        <f t="shared" si="1185"/>
        <v>0</v>
      </c>
      <c r="J2233" s="9">
        <f t="shared" si="1185"/>
        <v>3267</v>
      </c>
      <c r="K2233" s="9">
        <f t="shared" si="1186"/>
        <v>686</v>
      </c>
      <c r="L2233" s="217">
        <f>L2234</f>
        <v>0</v>
      </c>
      <c r="M2233" s="9">
        <f>M2234</f>
        <v>686</v>
      </c>
      <c r="N2233" s="9">
        <f t="shared" si="1186"/>
        <v>686</v>
      </c>
      <c r="O2233" s="217">
        <f>O2234</f>
        <v>0</v>
      </c>
      <c r="P2233" s="9">
        <f>P2234</f>
        <v>686</v>
      </c>
    </row>
    <row r="2234" spans="2:16" ht="105" customHeight="1" x14ac:dyDescent="0.25">
      <c r="B2234" s="156" t="s">
        <v>1866</v>
      </c>
      <c r="C2234" s="35">
        <v>825</v>
      </c>
      <c r="D2234" s="61" t="s">
        <v>48</v>
      </c>
      <c r="E2234" s="61" t="s">
        <v>63</v>
      </c>
      <c r="F2234" s="93" t="s">
        <v>1069</v>
      </c>
      <c r="G2234" s="35"/>
      <c r="H2234" s="9">
        <f t="shared" ref="H2234:P2234" si="1187">H2236+H2235</f>
        <v>3267</v>
      </c>
      <c r="I2234" s="217">
        <f t="shared" si="1187"/>
        <v>0</v>
      </c>
      <c r="J2234" s="9">
        <f t="shared" si="1187"/>
        <v>3267</v>
      </c>
      <c r="K2234" s="9">
        <f t="shared" si="1187"/>
        <v>686</v>
      </c>
      <c r="L2234" s="217">
        <f t="shared" si="1187"/>
        <v>0</v>
      </c>
      <c r="M2234" s="9">
        <f t="shared" si="1187"/>
        <v>686</v>
      </c>
      <c r="N2234" s="9">
        <f t="shared" si="1187"/>
        <v>686</v>
      </c>
      <c r="O2234" s="217">
        <f t="shared" si="1187"/>
        <v>0</v>
      </c>
      <c r="P2234" s="9">
        <f t="shared" si="1187"/>
        <v>686</v>
      </c>
    </row>
    <row r="2235" spans="2:16" ht="60" hidden="1" x14ac:dyDescent="0.25">
      <c r="B2235" s="156" t="s">
        <v>2306</v>
      </c>
      <c r="C2235" s="35">
        <v>825</v>
      </c>
      <c r="D2235" s="61" t="s">
        <v>48</v>
      </c>
      <c r="E2235" s="61" t="s">
        <v>63</v>
      </c>
      <c r="F2235" s="93" t="s">
        <v>1071</v>
      </c>
      <c r="G2235" s="58">
        <v>600</v>
      </c>
      <c r="H2235" s="9"/>
      <c r="I2235" s="217"/>
      <c r="J2235" s="9"/>
      <c r="K2235" s="9"/>
      <c r="L2235" s="217"/>
      <c r="M2235" s="9"/>
      <c r="N2235" s="9"/>
      <c r="O2235" s="217"/>
      <c r="P2235" s="9"/>
    </row>
    <row r="2236" spans="2:16" ht="69" customHeight="1" x14ac:dyDescent="0.25">
      <c r="B2236" s="156" t="s">
        <v>2349</v>
      </c>
      <c r="C2236" s="35">
        <v>825</v>
      </c>
      <c r="D2236" s="61" t="s">
        <v>48</v>
      </c>
      <c r="E2236" s="61" t="s">
        <v>63</v>
      </c>
      <c r="F2236" s="93" t="s">
        <v>1072</v>
      </c>
      <c r="G2236" s="58">
        <v>600</v>
      </c>
      <c r="H2236" s="9">
        <v>3267</v>
      </c>
      <c r="I2236" s="217"/>
      <c r="J2236" s="9">
        <f>H2236+I2236</f>
        <v>3267</v>
      </c>
      <c r="K2236" s="9">
        <v>686</v>
      </c>
      <c r="L2236" s="217"/>
      <c r="M2236" s="9">
        <f>K2236+L2236</f>
        <v>686</v>
      </c>
      <c r="N2236" s="9">
        <v>686</v>
      </c>
      <c r="O2236" s="217"/>
      <c r="P2236" s="9">
        <f>N2236+O2236</f>
        <v>686</v>
      </c>
    </row>
    <row r="2237" spans="2:16" ht="39.75" customHeight="1" x14ac:dyDescent="0.25">
      <c r="B2237" s="156" t="s">
        <v>50</v>
      </c>
      <c r="C2237" s="35">
        <v>825</v>
      </c>
      <c r="D2237" s="61" t="s">
        <v>48</v>
      </c>
      <c r="E2237" s="61" t="s">
        <v>63</v>
      </c>
      <c r="F2237" s="93" t="s">
        <v>51</v>
      </c>
      <c r="G2237" s="58"/>
      <c r="H2237" s="9">
        <f t="shared" ref="H2237:P2237" si="1188">H2238</f>
        <v>1405314</v>
      </c>
      <c r="I2237" s="217">
        <f t="shared" si="1188"/>
        <v>12070</v>
      </c>
      <c r="J2237" s="9">
        <f t="shared" si="1188"/>
        <v>1417384</v>
      </c>
      <c r="K2237" s="9">
        <f t="shared" si="1188"/>
        <v>1480280</v>
      </c>
      <c r="L2237" s="217">
        <f t="shared" si="1188"/>
        <v>-27894</v>
      </c>
      <c r="M2237" s="9">
        <f t="shared" si="1188"/>
        <v>1452386</v>
      </c>
      <c r="N2237" s="9">
        <f t="shared" si="1188"/>
        <v>1535570</v>
      </c>
      <c r="O2237" s="217">
        <f t="shared" si="1188"/>
        <v>-32733</v>
      </c>
      <c r="P2237" s="9">
        <f t="shared" si="1188"/>
        <v>1502837</v>
      </c>
    </row>
    <row r="2238" spans="2:16" ht="15.75" x14ac:dyDescent="0.25">
      <c r="B2238" s="156" t="s">
        <v>355</v>
      </c>
      <c r="C2238" s="35">
        <v>825</v>
      </c>
      <c r="D2238" s="61" t="s">
        <v>48</v>
      </c>
      <c r="E2238" s="61" t="s">
        <v>63</v>
      </c>
      <c r="F2238" s="93" t="s">
        <v>356</v>
      </c>
      <c r="G2238" s="58"/>
      <c r="H2238" s="43">
        <f t="shared" ref="H2238:P2238" si="1189">H2239+H2241+H2245+H2247</f>
        <v>1405314</v>
      </c>
      <c r="I2238" s="213">
        <f t="shared" si="1189"/>
        <v>12070</v>
      </c>
      <c r="J2238" s="43">
        <f t="shared" si="1189"/>
        <v>1417384</v>
      </c>
      <c r="K2238" s="43">
        <f t="shared" si="1189"/>
        <v>1480280</v>
      </c>
      <c r="L2238" s="213">
        <f t="shared" si="1189"/>
        <v>-27894</v>
      </c>
      <c r="M2238" s="43">
        <f t="shared" si="1189"/>
        <v>1452386</v>
      </c>
      <c r="N2238" s="43">
        <f t="shared" si="1189"/>
        <v>1535570</v>
      </c>
      <c r="O2238" s="213">
        <f t="shared" si="1189"/>
        <v>-32733</v>
      </c>
      <c r="P2238" s="43">
        <f t="shared" si="1189"/>
        <v>1502837</v>
      </c>
    </row>
    <row r="2239" spans="2:16" ht="39.75" customHeight="1" x14ac:dyDescent="0.25">
      <c r="B2239" s="156" t="s">
        <v>183</v>
      </c>
      <c r="C2239" s="35">
        <v>825</v>
      </c>
      <c r="D2239" s="61" t="s">
        <v>48</v>
      </c>
      <c r="E2239" s="61" t="s">
        <v>63</v>
      </c>
      <c r="F2239" s="93" t="s">
        <v>357</v>
      </c>
      <c r="G2239" s="58"/>
      <c r="H2239" s="43">
        <f t="shared" ref="H2239:P2239" si="1190">H2240</f>
        <v>1320898</v>
      </c>
      <c r="I2239" s="213">
        <f t="shared" si="1190"/>
        <v>12070</v>
      </c>
      <c r="J2239" s="43">
        <f t="shared" si="1190"/>
        <v>1332968</v>
      </c>
      <c r="K2239" s="43">
        <f t="shared" si="1190"/>
        <v>1393379</v>
      </c>
      <c r="L2239" s="213">
        <f t="shared" si="1190"/>
        <v>-27894</v>
      </c>
      <c r="M2239" s="43">
        <f t="shared" si="1190"/>
        <v>1365485</v>
      </c>
      <c r="N2239" s="43">
        <f t="shared" si="1190"/>
        <v>1444574</v>
      </c>
      <c r="O2239" s="213">
        <f t="shared" si="1190"/>
        <v>-32733</v>
      </c>
      <c r="P2239" s="43">
        <f t="shared" si="1190"/>
        <v>1411841</v>
      </c>
    </row>
    <row r="2240" spans="2:16" ht="66" customHeight="1" x14ac:dyDescent="0.25">
      <c r="B2240" s="156" t="s">
        <v>1864</v>
      </c>
      <c r="C2240" s="35">
        <v>825</v>
      </c>
      <c r="D2240" s="61" t="s">
        <v>48</v>
      </c>
      <c r="E2240" s="61" t="s">
        <v>63</v>
      </c>
      <c r="F2240" s="93" t="s">
        <v>359</v>
      </c>
      <c r="G2240" s="59" t="s">
        <v>150</v>
      </c>
      <c r="H2240" s="43">
        <v>1320898</v>
      </c>
      <c r="I2240" s="213">
        <v>12070</v>
      </c>
      <c r="J2240" s="43">
        <f>H2240+I2240</f>
        <v>1332968</v>
      </c>
      <c r="K2240" s="43">
        <v>1393379</v>
      </c>
      <c r="L2240" s="213">
        <f>-36869+8975</f>
        <v>-27894</v>
      </c>
      <c r="M2240" s="43">
        <f>K2240+L2240</f>
        <v>1365485</v>
      </c>
      <c r="N2240" s="43">
        <v>1444574</v>
      </c>
      <c r="O2240" s="213">
        <f>-38308+5575</f>
        <v>-32733</v>
      </c>
      <c r="P2240" s="43">
        <f>N2240+O2240</f>
        <v>1411841</v>
      </c>
    </row>
    <row r="2241" spans="2:16" ht="15.75" x14ac:dyDescent="0.25">
      <c r="B2241" s="156" t="s">
        <v>934</v>
      </c>
      <c r="C2241" s="35">
        <v>825</v>
      </c>
      <c r="D2241" s="61" t="s">
        <v>48</v>
      </c>
      <c r="E2241" s="61" t="s">
        <v>63</v>
      </c>
      <c r="F2241" s="93" t="s">
        <v>935</v>
      </c>
      <c r="G2241" s="58"/>
      <c r="H2241" s="43">
        <f t="shared" ref="H2241:P2241" si="1191">H2242+H2243+H2244</f>
        <v>77342</v>
      </c>
      <c r="I2241" s="213">
        <f t="shared" si="1191"/>
        <v>0</v>
      </c>
      <c r="J2241" s="43">
        <f t="shared" si="1191"/>
        <v>77342</v>
      </c>
      <c r="K2241" s="43">
        <f t="shared" si="1191"/>
        <v>81280</v>
      </c>
      <c r="L2241" s="213">
        <f t="shared" si="1191"/>
        <v>0</v>
      </c>
      <c r="M2241" s="43">
        <f t="shared" si="1191"/>
        <v>81280</v>
      </c>
      <c r="N2241" s="43">
        <f t="shared" si="1191"/>
        <v>85375</v>
      </c>
      <c r="O2241" s="213">
        <f t="shared" si="1191"/>
        <v>0</v>
      </c>
      <c r="P2241" s="43">
        <f t="shared" si="1191"/>
        <v>85375</v>
      </c>
    </row>
    <row r="2242" spans="2:16" ht="40.5" hidden="1" customHeight="1" x14ac:dyDescent="0.25">
      <c r="B2242" s="156" t="s">
        <v>936</v>
      </c>
      <c r="C2242" s="35">
        <v>825</v>
      </c>
      <c r="D2242" s="61" t="s">
        <v>48</v>
      </c>
      <c r="E2242" s="61" t="s">
        <v>63</v>
      </c>
      <c r="F2242" s="93" t="s">
        <v>937</v>
      </c>
      <c r="G2242" s="59" t="s">
        <v>210</v>
      </c>
      <c r="H2242" s="43"/>
      <c r="I2242" s="213"/>
      <c r="J2242" s="43"/>
      <c r="K2242" s="43"/>
      <c r="L2242" s="213"/>
      <c r="M2242" s="43"/>
      <c r="N2242" s="43"/>
      <c r="O2242" s="213"/>
      <c r="P2242" s="43"/>
    </row>
    <row r="2243" spans="2:16" ht="30" x14ac:dyDescent="0.25">
      <c r="B2243" s="156" t="s">
        <v>1867</v>
      </c>
      <c r="C2243" s="35">
        <v>825</v>
      </c>
      <c r="D2243" s="61" t="s">
        <v>48</v>
      </c>
      <c r="E2243" s="61" t="s">
        <v>63</v>
      </c>
      <c r="F2243" s="93" t="s">
        <v>939</v>
      </c>
      <c r="G2243" s="59" t="s">
        <v>210</v>
      </c>
      <c r="H2243" s="43">
        <v>77342</v>
      </c>
      <c r="I2243" s="213"/>
      <c r="J2243" s="43">
        <f>H2243+I2243</f>
        <v>77342</v>
      </c>
      <c r="K2243" s="43">
        <v>81280</v>
      </c>
      <c r="L2243" s="213"/>
      <c r="M2243" s="43">
        <f>K2243+L2243</f>
        <v>81280</v>
      </c>
      <c r="N2243" s="43">
        <v>85375</v>
      </c>
      <c r="O2243" s="213"/>
      <c r="P2243" s="43">
        <f>N2243+O2243</f>
        <v>85375</v>
      </c>
    </row>
    <row r="2244" spans="2:16" ht="113.25" hidden="1" customHeight="1" x14ac:dyDescent="0.25">
      <c r="B2244" s="156" t="s">
        <v>1868</v>
      </c>
      <c r="C2244" s="35">
        <v>825</v>
      </c>
      <c r="D2244" s="61" t="s">
        <v>48</v>
      </c>
      <c r="E2244" s="61" t="s">
        <v>63</v>
      </c>
      <c r="F2244" s="93" t="s">
        <v>1869</v>
      </c>
      <c r="G2244" s="58">
        <v>300</v>
      </c>
      <c r="H2244" s="43"/>
      <c r="I2244" s="213"/>
      <c r="J2244" s="43"/>
      <c r="K2244" s="43"/>
      <c r="L2244" s="213"/>
      <c r="M2244" s="43"/>
      <c r="N2244" s="43"/>
      <c r="O2244" s="213"/>
      <c r="P2244" s="43"/>
    </row>
    <row r="2245" spans="2:16" ht="27" hidden="1" customHeight="1" x14ac:dyDescent="0.25">
      <c r="B2245" s="156" t="s">
        <v>1320</v>
      </c>
      <c r="C2245" s="35">
        <v>825</v>
      </c>
      <c r="D2245" s="61" t="s">
        <v>48</v>
      </c>
      <c r="E2245" s="61" t="s">
        <v>63</v>
      </c>
      <c r="F2245" s="93" t="s">
        <v>1870</v>
      </c>
      <c r="G2245" s="58"/>
      <c r="H2245" s="9">
        <f t="shared" ref="H2245:P2245" si="1192">H2246</f>
        <v>0</v>
      </c>
      <c r="I2245" s="217">
        <f t="shared" si="1192"/>
        <v>0</v>
      </c>
      <c r="J2245" s="9">
        <f t="shared" si="1192"/>
        <v>0</v>
      </c>
      <c r="K2245" s="9">
        <f t="shared" si="1192"/>
        <v>0</v>
      </c>
      <c r="L2245" s="217">
        <f t="shared" si="1192"/>
        <v>0</v>
      </c>
      <c r="M2245" s="9">
        <f t="shared" si="1192"/>
        <v>0</v>
      </c>
      <c r="N2245" s="9">
        <f t="shared" si="1192"/>
        <v>0</v>
      </c>
      <c r="O2245" s="217">
        <f t="shared" si="1192"/>
        <v>0</v>
      </c>
      <c r="P2245" s="9">
        <f t="shared" si="1192"/>
        <v>0</v>
      </c>
    </row>
    <row r="2246" spans="2:16" ht="78" hidden="1" customHeight="1" x14ac:dyDescent="0.25">
      <c r="B2246" s="156" t="s">
        <v>1871</v>
      </c>
      <c r="C2246" s="35">
        <v>825</v>
      </c>
      <c r="D2246" s="61" t="s">
        <v>48</v>
      </c>
      <c r="E2246" s="61" t="s">
        <v>63</v>
      </c>
      <c r="F2246" s="93" t="s">
        <v>1872</v>
      </c>
      <c r="G2246" s="59" t="s">
        <v>210</v>
      </c>
      <c r="H2246" s="43"/>
      <c r="I2246" s="213"/>
      <c r="J2246" s="43"/>
      <c r="K2246" s="43"/>
      <c r="L2246" s="213"/>
      <c r="M2246" s="43"/>
      <c r="N2246" s="43"/>
      <c r="O2246" s="213"/>
      <c r="P2246" s="43"/>
    </row>
    <row r="2247" spans="2:16" ht="30" x14ac:dyDescent="0.25">
      <c r="B2247" s="156" t="s">
        <v>1873</v>
      </c>
      <c r="C2247" s="35">
        <v>825</v>
      </c>
      <c r="D2247" s="61" t="s">
        <v>48</v>
      </c>
      <c r="E2247" s="61" t="s">
        <v>63</v>
      </c>
      <c r="F2247" s="93" t="s">
        <v>1874</v>
      </c>
      <c r="G2247" s="58"/>
      <c r="H2247" s="9">
        <f t="shared" ref="H2247:P2247" si="1193">H2249+H2250+H2251</f>
        <v>7074</v>
      </c>
      <c r="I2247" s="217">
        <f t="shared" si="1193"/>
        <v>0</v>
      </c>
      <c r="J2247" s="9">
        <f t="shared" si="1193"/>
        <v>7074</v>
      </c>
      <c r="K2247" s="9">
        <f t="shared" si="1193"/>
        <v>5621</v>
      </c>
      <c r="L2247" s="217">
        <f t="shared" si="1193"/>
        <v>0</v>
      </c>
      <c r="M2247" s="9">
        <f t="shared" si="1193"/>
        <v>5621</v>
      </c>
      <c r="N2247" s="9">
        <f t="shared" si="1193"/>
        <v>5621</v>
      </c>
      <c r="O2247" s="217">
        <f t="shared" si="1193"/>
        <v>0</v>
      </c>
      <c r="P2247" s="9">
        <f t="shared" si="1193"/>
        <v>5621</v>
      </c>
    </row>
    <row r="2248" spans="2:16" ht="45" hidden="1" x14ac:dyDescent="0.25">
      <c r="B2248" s="156" t="s">
        <v>1875</v>
      </c>
      <c r="C2248" s="35">
        <v>825</v>
      </c>
      <c r="D2248" s="61" t="s">
        <v>48</v>
      </c>
      <c r="E2248" s="61" t="s">
        <v>63</v>
      </c>
      <c r="F2248" s="93" t="s">
        <v>1876</v>
      </c>
      <c r="G2248" s="58">
        <v>600</v>
      </c>
      <c r="H2248" s="9"/>
      <c r="I2248" s="217"/>
      <c r="J2248" s="9"/>
      <c r="K2248" s="9"/>
      <c r="L2248" s="217"/>
      <c r="M2248" s="9"/>
      <c r="N2248" s="9"/>
      <c r="O2248" s="217"/>
      <c r="P2248" s="9"/>
    </row>
    <row r="2249" spans="2:16" ht="30" x14ac:dyDescent="0.25">
      <c r="B2249" s="156" t="s">
        <v>2350</v>
      </c>
      <c r="C2249" s="35">
        <v>825</v>
      </c>
      <c r="D2249" s="61" t="s">
        <v>48</v>
      </c>
      <c r="E2249" s="61" t="s">
        <v>63</v>
      </c>
      <c r="F2249" s="93" t="s">
        <v>1877</v>
      </c>
      <c r="G2249" s="59" t="s">
        <v>20</v>
      </c>
      <c r="H2249" s="43">
        <v>4224</v>
      </c>
      <c r="I2249" s="213"/>
      <c r="J2249" s="43">
        <f>H2249+I2249</f>
        <v>4224</v>
      </c>
      <c r="K2249" s="43">
        <v>5022</v>
      </c>
      <c r="L2249" s="213"/>
      <c r="M2249" s="43">
        <f>K2249+L2249</f>
        <v>5022</v>
      </c>
      <c r="N2249" s="43">
        <v>5022</v>
      </c>
      <c r="O2249" s="213"/>
      <c r="P2249" s="43">
        <f>N2249+O2249</f>
        <v>5022</v>
      </c>
    </row>
    <row r="2250" spans="2:16" ht="41.25" hidden="1" customHeight="1" x14ac:dyDescent="0.25">
      <c r="B2250" s="156" t="s">
        <v>325</v>
      </c>
      <c r="C2250" s="35">
        <v>825</v>
      </c>
      <c r="D2250" s="61" t="s">
        <v>48</v>
      </c>
      <c r="E2250" s="61" t="s">
        <v>63</v>
      </c>
      <c r="F2250" s="93" t="s">
        <v>1877</v>
      </c>
      <c r="G2250" s="58">
        <v>600</v>
      </c>
      <c r="H2250" s="43"/>
      <c r="I2250" s="213"/>
      <c r="J2250" s="43"/>
      <c r="K2250" s="43"/>
      <c r="L2250" s="213"/>
      <c r="M2250" s="43"/>
      <c r="N2250" s="43"/>
      <c r="O2250" s="213"/>
      <c r="P2250" s="43"/>
    </row>
    <row r="2251" spans="2:16" ht="93.75" customHeight="1" x14ac:dyDescent="0.25">
      <c r="B2251" s="156" t="s">
        <v>2316</v>
      </c>
      <c r="C2251" s="35">
        <v>825</v>
      </c>
      <c r="D2251" s="61" t="s">
        <v>48</v>
      </c>
      <c r="E2251" s="61" t="s">
        <v>63</v>
      </c>
      <c r="F2251" s="93" t="s">
        <v>2317</v>
      </c>
      <c r="G2251" s="58">
        <v>600</v>
      </c>
      <c r="H2251" s="43">
        <v>2850</v>
      </c>
      <c r="I2251" s="213"/>
      <c r="J2251" s="43">
        <f>H2251+I2251</f>
        <v>2850</v>
      </c>
      <c r="K2251" s="43">
        <v>599</v>
      </c>
      <c r="L2251" s="213"/>
      <c r="M2251" s="43">
        <f>K2251+L2251</f>
        <v>599</v>
      </c>
      <c r="N2251" s="43">
        <v>599</v>
      </c>
      <c r="O2251" s="213"/>
      <c r="P2251" s="43">
        <f>N2251+O2251</f>
        <v>599</v>
      </c>
    </row>
    <row r="2252" spans="2:16" ht="30.75" customHeight="1" x14ac:dyDescent="0.25">
      <c r="B2252" s="158" t="s">
        <v>49</v>
      </c>
      <c r="C2252" s="35">
        <v>825</v>
      </c>
      <c r="D2252" s="34" t="s">
        <v>48</v>
      </c>
      <c r="E2252" s="34" t="s">
        <v>15</v>
      </c>
      <c r="F2252" s="33"/>
      <c r="G2252" s="35"/>
      <c r="H2252" s="8">
        <f t="shared" ref="H2252:P2252" si="1194">H2253</f>
        <v>14394</v>
      </c>
      <c r="I2252" s="211">
        <f t="shared" si="1194"/>
        <v>-63</v>
      </c>
      <c r="J2252" s="8">
        <f t="shared" si="1194"/>
        <v>14331</v>
      </c>
      <c r="K2252" s="8">
        <f t="shared" si="1194"/>
        <v>14357</v>
      </c>
      <c r="L2252" s="211">
        <f t="shared" si="1194"/>
        <v>-348</v>
      </c>
      <c r="M2252" s="8">
        <f t="shared" si="1194"/>
        <v>14009</v>
      </c>
      <c r="N2252" s="8">
        <f t="shared" si="1194"/>
        <v>14778</v>
      </c>
      <c r="O2252" s="211">
        <f t="shared" si="1194"/>
        <v>-361</v>
      </c>
      <c r="P2252" s="8">
        <f t="shared" si="1194"/>
        <v>14417</v>
      </c>
    </row>
    <row r="2253" spans="2:16" ht="40.5" customHeight="1" x14ac:dyDescent="0.25">
      <c r="B2253" s="156" t="s">
        <v>50</v>
      </c>
      <c r="C2253" s="35">
        <v>825</v>
      </c>
      <c r="D2253" s="61" t="s">
        <v>48</v>
      </c>
      <c r="E2253" s="61" t="s">
        <v>15</v>
      </c>
      <c r="F2253" s="93" t="s">
        <v>51</v>
      </c>
      <c r="G2253" s="58"/>
      <c r="H2253" s="9">
        <f t="shared" ref="H2253:P2253" si="1195">H2254+H2260+H2264+H2257</f>
        <v>14394</v>
      </c>
      <c r="I2253" s="217">
        <f t="shared" si="1195"/>
        <v>-63</v>
      </c>
      <c r="J2253" s="9">
        <f t="shared" si="1195"/>
        <v>14331</v>
      </c>
      <c r="K2253" s="9">
        <f t="shared" si="1195"/>
        <v>14357</v>
      </c>
      <c r="L2253" s="217">
        <f t="shared" si="1195"/>
        <v>-348</v>
      </c>
      <c r="M2253" s="9">
        <f t="shared" si="1195"/>
        <v>14009</v>
      </c>
      <c r="N2253" s="9">
        <f t="shared" si="1195"/>
        <v>14778</v>
      </c>
      <c r="O2253" s="217">
        <f t="shared" si="1195"/>
        <v>-361</v>
      </c>
      <c r="P2253" s="9">
        <f t="shared" si="1195"/>
        <v>14417</v>
      </c>
    </row>
    <row r="2254" spans="2:16" ht="42" customHeight="1" x14ac:dyDescent="0.25">
      <c r="B2254" s="156" t="s">
        <v>205</v>
      </c>
      <c r="C2254" s="35">
        <v>825</v>
      </c>
      <c r="D2254" s="61" t="s">
        <v>48</v>
      </c>
      <c r="E2254" s="61" t="s">
        <v>15</v>
      </c>
      <c r="F2254" s="93" t="s">
        <v>53</v>
      </c>
      <c r="G2254" s="58"/>
      <c r="H2254" s="43">
        <f t="shared" ref="H2254:J2255" si="1196">H2255</f>
        <v>764</v>
      </c>
      <c r="I2254" s="213">
        <f t="shared" si="1196"/>
        <v>0</v>
      </c>
      <c r="J2254" s="43">
        <f t="shared" si="1196"/>
        <v>764</v>
      </c>
      <c r="K2254" s="43">
        <f t="shared" ref="K2254:N2255" si="1197">K2255</f>
        <v>764</v>
      </c>
      <c r="L2254" s="213">
        <f>L2255</f>
        <v>0</v>
      </c>
      <c r="M2254" s="43">
        <f>M2255</f>
        <v>764</v>
      </c>
      <c r="N2254" s="43">
        <f t="shared" si="1197"/>
        <v>764</v>
      </c>
      <c r="O2254" s="213">
        <f>O2255</f>
        <v>0</v>
      </c>
      <c r="P2254" s="43">
        <f>P2255</f>
        <v>764</v>
      </c>
    </row>
    <row r="2255" spans="2:16" ht="41.25" customHeight="1" x14ac:dyDescent="0.25">
      <c r="B2255" s="156" t="s">
        <v>54</v>
      </c>
      <c r="C2255" s="35">
        <v>825</v>
      </c>
      <c r="D2255" s="61" t="s">
        <v>48</v>
      </c>
      <c r="E2255" s="61" t="s">
        <v>15</v>
      </c>
      <c r="F2255" s="93" t="s">
        <v>55</v>
      </c>
      <c r="G2255" s="58"/>
      <c r="H2255" s="9">
        <f t="shared" si="1196"/>
        <v>764</v>
      </c>
      <c r="I2255" s="217">
        <f t="shared" si="1196"/>
        <v>0</v>
      </c>
      <c r="J2255" s="9">
        <f t="shared" si="1196"/>
        <v>764</v>
      </c>
      <c r="K2255" s="9">
        <f t="shared" si="1197"/>
        <v>764</v>
      </c>
      <c r="L2255" s="217">
        <f>L2256</f>
        <v>0</v>
      </c>
      <c r="M2255" s="9">
        <f>M2256</f>
        <v>764</v>
      </c>
      <c r="N2255" s="9">
        <f t="shared" si="1197"/>
        <v>764</v>
      </c>
      <c r="O2255" s="217">
        <f>O2256</f>
        <v>0</v>
      </c>
      <c r="P2255" s="9">
        <f>P2256</f>
        <v>764</v>
      </c>
    </row>
    <row r="2256" spans="2:16" ht="93.75" customHeight="1" x14ac:dyDescent="0.25">
      <c r="B2256" s="156" t="s">
        <v>2325</v>
      </c>
      <c r="C2256" s="35">
        <v>825</v>
      </c>
      <c r="D2256" s="61" t="s">
        <v>48</v>
      </c>
      <c r="E2256" s="61" t="s">
        <v>15</v>
      </c>
      <c r="F2256" s="93" t="s">
        <v>56</v>
      </c>
      <c r="G2256" s="59" t="s">
        <v>20</v>
      </c>
      <c r="H2256" s="43">
        <v>764</v>
      </c>
      <c r="I2256" s="213"/>
      <c r="J2256" s="43">
        <f>H2256+I2256</f>
        <v>764</v>
      </c>
      <c r="K2256" s="43">
        <v>764</v>
      </c>
      <c r="L2256" s="213"/>
      <c r="M2256" s="43">
        <f>K2256+L2256</f>
        <v>764</v>
      </c>
      <c r="N2256" s="43">
        <v>764</v>
      </c>
      <c r="O2256" s="213"/>
      <c r="P2256" s="43">
        <f>N2256+O2256</f>
        <v>764</v>
      </c>
    </row>
    <row r="2257" spans="2:16" ht="15.75" x14ac:dyDescent="0.25">
      <c r="B2257" s="156" t="s">
        <v>355</v>
      </c>
      <c r="C2257" s="35">
        <v>825</v>
      </c>
      <c r="D2257" s="61" t="s">
        <v>48</v>
      </c>
      <c r="E2257" s="61" t="s">
        <v>15</v>
      </c>
      <c r="F2257" s="93" t="s">
        <v>356</v>
      </c>
      <c r="G2257" s="58"/>
      <c r="H2257" s="43">
        <f t="shared" ref="H2257:J2258" si="1198">H2258</f>
        <v>12310</v>
      </c>
      <c r="I2257" s="213">
        <f t="shared" si="1198"/>
        <v>0</v>
      </c>
      <c r="J2257" s="43">
        <f t="shared" si="1198"/>
        <v>12310</v>
      </c>
      <c r="K2257" s="43">
        <f t="shared" ref="K2257:N2258" si="1199">K2258</f>
        <v>12731</v>
      </c>
      <c r="L2257" s="213">
        <f>L2258</f>
        <v>-316</v>
      </c>
      <c r="M2257" s="43">
        <f>M2258</f>
        <v>12415</v>
      </c>
      <c r="N2257" s="43">
        <f t="shared" si="1199"/>
        <v>13152</v>
      </c>
      <c r="O2257" s="213">
        <f>O2258</f>
        <v>-329</v>
      </c>
      <c r="P2257" s="43">
        <f>P2258</f>
        <v>12823</v>
      </c>
    </row>
    <row r="2258" spans="2:16" ht="40.5" customHeight="1" x14ac:dyDescent="0.25">
      <c r="B2258" s="156" t="s">
        <v>183</v>
      </c>
      <c r="C2258" s="35">
        <v>825</v>
      </c>
      <c r="D2258" s="61" t="s">
        <v>48</v>
      </c>
      <c r="E2258" s="61" t="s">
        <v>15</v>
      </c>
      <c r="F2258" s="93" t="s">
        <v>357</v>
      </c>
      <c r="G2258" s="58"/>
      <c r="H2258" s="43">
        <f t="shared" si="1198"/>
        <v>12310</v>
      </c>
      <c r="I2258" s="213">
        <f t="shared" si="1198"/>
        <v>0</v>
      </c>
      <c r="J2258" s="43">
        <f t="shared" si="1198"/>
        <v>12310</v>
      </c>
      <c r="K2258" s="43">
        <f t="shared" si="1199"/>
        <v>12731</v>
      </c>
      <c r="L2258" s="213">
        <f>L2259</f>
        <v>-316</v>
      </c>
      <c r="M2258" s="43">
        <f>M2259</f>
        <v>12415</v>
      </c>
      <c r="N2258" s="43">
        <f t="shared" si="1199"/>
        <v>13152</v>
      </c>
      <c r="O2258" s="213">
        <f>O2259</f>
        <v>-329</v>
      </c>
      <c r="P2258" s="43">
        <f>P2259</f>
        <v>12823</v>
      </c>
    </row>
    <row r="2259" spans="2:16" ht="66.75" customHeight="1" x14ac:dyDescent="0.25">
      <c r="B2259" s="156" t="s">
        <v>1864</v>
      </c>
      <c r="C2259" s="35">
        <v>825</v>
      </c>
      <c r="D2259" s="61" t="s">
        <v>48</v>
      </c>
      <c r="E2259" s="61" t="s">
        <v>15</v>
      </c>
      <c r="F2259" s="93" t="s">
        <v>359</v>
      </c>
      <c r="G2259" s="58">
        <v>600</v>
      </c>
      <c r="H2259" s="43">
        <v>12310</v>
      </c>
      <c r="I2259" s="213"/>
      <c r="J2259" s="43">
        <f>H2259+I2259</f>
        <v>12310</v>
      </c>
      <c r="K2259" s="43">
        <v>12731</v>
      </c>
      <c r="L2259" s="213">
        <v>-316</v>
      </c>
      <c r="M2259" s="43">
        <f>K2259+L2259</f>
        <v>12415</v>
      </c>
      <c r="N2259" s="43">
        <v>13152</v>
      </c>
      <c r="O2259" s="213">
        <v>-329</v>
      </c>
      <c r="P2259" s="43">
        <f>N2259+O2259</f>
        <v>12823</v>
      </c>
    </row>
    <row r="2260" spans="2:16" ht="28.5" customHeight="1" x14ac:dyDescent="0.25">
      <c r="B2260" s="156" t="s">
        <v>1878</v>
      </c>
      <c r="C2260" s="35">
        <v>825</v>
      </c>
      <c r="D2260" s="61" t="s">
        <v>48</v>
      </c>
      <c r="E2260" s="61" t="s">
        <v>15</v>
      </c>
      <c r="F2260" s="93" t="s">
        <v>1879</v>
      </c>
      <c r="G2260" s="58"/>
      <c r="H2260" s="43">
        <f t="shared" ref="H2260:P2260" si="1200">H2261</f>
        <v>840</v>
      </c>
      <c r="I2260" s="213">
        <f t="shared" si="1200"/>
        <v>-63</v>
      </c>
      <c r="J2260" s="43">
        <f t="shared" si="1200"/>
        <v>777</v>
      </c>
      <c r="K2260" s="43">
        <f t="shared" si="1200"/>
        <v>382</v>
      </c>
      <c r="L2260" s="213">
        <f t="shared" si="1200"/>
        <v>-32</v>
      </c>
      <c r="M2260" s="43">
        <f t="shared" si="1200"/>
        <v>350</v>
      </c>
      <c r="N2260" s="43">
        <f t="shared" si="1200"/>
        <v>382</v>
      </c>
      <c r="O2260" s="213">
        <f t="shared" si="1200"/>
        <v>-32</v>
      </c>
      <c r="P2260" s="43">
        <f t="shared" si="1200"/>
        <v>350</v>
      </c>
    </row>
    <row r="2261" spans="2:16" ht="41.25" customHeight="1" x14ac:dyDescent="0.25">
      <c r="B2261" s="156" t="s">
        <v>1880</v>
      </c>
      <c r="C2261" s="35">
        <v>825</v>
      </c>
      <c r="D2261" s="61" t="s">
        <v>48</v>
      </c>
      <c r="E2261" s="61" t="s">
        <v>15</v>
      </c>
      <c r="F2261" s="93" t="s">
        <v>1881</v>
      </c>
      <c r="G2261" s="58"/>
      <c r="H2261" s="43">
        <f t="shared" ref="H2261:P2261" si="1201">H2263+H2262</f>
        <v>840</v>
      </c>
      <c r="I2261" s="213">
        <f t="shared" si="1201"/>
        <v>-63</v>
      </c>
      <c r="J2261" s="43">
        <f t="shared" si="1201"/>
        <v>777</v>
      </c>
      <c r="K2261" s="43">
        <f t="shared" si="1201"/>
        <v>382</v>
      </c>
      <c r="L2261" s="213">
        <f t="shared" si="1201"/>
        <v>-32</v>
      </c>
      <c r="M2261" s="43">
        <f t="shared" si="1201"/>
        <v>350</v>
      </c>
      <c r="N2261" s="43">
        <f t="shared" si="1201"/>
        <v>382</v>
      </c>
      <c r="O2261" s="213">
        <f t="shared" si="1201"/>
        <v>-32</v>
      </c>
      <c r="P2261" s="43">
        <f t="shared" si="1201"/>
        <v>350</v>
      </c>
    </row>
    <row r="2262" spans="2:16" ht="61.5" hidden="1" customHeight="1" x14ac:dyDescent="0.25">
      <c r="B2262" s="156" t="s">
        <v>2330</v>
      </c>
      <c r="C2262" s="35">
        <v>825</v>
      </c>
      <c r="D2262" s="61" t="s">
        <v>48</v>
      </c>
      <c r="E2262" s="61" t="s">
        <v>15</v>
      </c>
      <c r="F2262" s="93" t="s">
        <v>1882</v>
      </c>
      <c r="G2262" s="59" t="s">
        <v>20</v>
      </c>
      <c r="H2262" s="43"/>
      <c r="I2262" s="213"/>
      <c r="J2262" s="43"/>
      <c r="K2262" s="43"/>
      <c r="L2262" s="213"/>
      <c r="M2262" s="43"/>
      <c r="N2262" s="43"/>
      <c r="O2262" s="213"/>
      <c r="P2262" s="43"/>
    </row>
    <row r="2263" spans="2:16" ht="57.75" customHeight="1" x14ac:dyDescent="0.25">
      <c r="B2263" s="156" t="s">
        <v>2331</v>
      </c>
      <c r="C2263" s="35">
        <v>825</v>
      </c>
      <c r="D2263" s="61" t="s">
        <v>48</v>
      </c>
      <c r="E2263" s="61" t="s">
        <v>15</v>
      </c>
      <c r="F2263" s="93" t="s">
        <v>1883</v>
      </c>
      <c r="G2263" s="59" t="s">
        <v>20</v>
      </c>
      <c r="H2263" s="43">
        <v>840</v>
      </c>
      <c r="I2263" s="213">
        <v>-63</v>
      </c>
      <c r="J2263" s="43">
        <f>H2263+I2263</f>
        <v>777</v>
      </c>
      <c r="K2263" s="43">
        <v>382</v>
      </c>
      <c r="L2263" s="213">
        <v>-32</v>
      </c>
      <c r="M2263" s="43">
        <f>K2263+L2263</f>
        <v>350</v>
      </c>
      <c r="N2263" s="43">
        <v>382</v>
      </c>
      <c r="O2263" s="213">
        <v>-32</v>
      </c>
      <c r="P2263" s="43">
        <f>N2263+O2263</f>
        <v>350</v>
      </c>
    </row>
    <row r="2264" spans="2:16" ht="15.75" x14ac:dyDescent="0.25">
      <c r="B2264" s="156" t="s">
        <v>1884</v>
      </c>
      <c r="C2264" s="35">
        <v>825</v>
      </c>
      <c r="D2264" s="61" t="s">
        <v>48</v>
      </c>
      <c r="E2264" s="61" t="s">
        <v>15</v>
      </c>
      <c r="F2264" s="93" t="s">
        <v>1885</v>
      </c>
      <c r="G2264" s="58"/>
      <c r="H2264" s="43">
        <f t="shared" ref="H2264:J2265" si="1202">H2265</f>
        <v>480</v>
      </c>
      <c r="I2264" s="213">
        <f t="shared" si="1202"/>
        <v>0</v>
      </c>
      <c r="J2264" s="43">
        <f t="shared" si="1202"/>
        <v>480</v>
      </c>
      <c r="K2264" s="43">
        <f t="shared" ref="K2264:N2265" si="1203">K2265</f>
        <v>480</v>
      </c>
      <c r="L2264" s="213">
        <f>L2265</f>
        <v>0</v>
      </c>
      <c r="M2264" s="43">
        <f>M2265</f>
        <v>480</v>
      </c>
      <c r="N2264" s="43">
        <f t="shared" si="1203"/>
        <v>480</v>
      </c>
      <c r="O2264" s="213">
        <f>O2265</f>
        <v>0</v>
      </c>
      <c r="P2264" s="43">
        <f>P2265</f>
        <v>480</v>
      </c>
    </row>
    <row r="2265" spans="2:16" ht="39.75" customHeight="1" x14ac:dyDescent="0.25">
      <c r="B2265" s="156" t="s">
        <v>1886</v>
      </c>
      <c r="C2265" s="35">
        <v>825</v>
      </c>
      <c r="D2265" s="61" t="s">
        <v>48</v>
      </c>
      <c r="E2265" s="61" t="s">
        <v>15</v>
      </c>
      <c r="F2265" s="93" t="s">
        <v>1887</v>
      </c>
      <c r="G2265" s="58"/>
      <c r="H2265" s="43">
        <f t="shared" si="1202"/>
        <v>480</v>
      </c>
      <c r="I2265" s="213">
        <f t="shared" si="1202"/>
        <v>0</v>
      </c>
      <c r="J2265" s="43">
        <f t="shared" si="1202"/>
        <v>480</v>
      </c>
      <c r="K2265" s="43">
        <f t="shared" si="1203"/>
        <v>480</v>
      </c>
      <c r="L2265" s="213">
        <f>L2266</f>
        <v>0</v>
      </c>
      <c r="M2265" s="43">
        <f>M2266</f>
        <v>480</v>
      </c>
      <c r="N2265" s="43">
        <f t="shared" si="1203"/>
        <v>480</v>
      </c>
      <c r="O2265" s="213">
        <f>O2266</f>
        <v>0</v>
      </c>
      <c r="P2265" s="43">
        <f>P2266</f>
        <v>480</v>
      </c>
    </row>
    <row r="2266" spans="2:16" ht="57" customHeight="1" x14ac:dyDescent="0.25">
      <c r="B2266" s="156" t="s">
        <v>2329</v>
      </c>
      <c r="C2266" s="35">
        <v>825</v>
      </c>
      <c r="D2266" s="61" t="s">
        <v>48</v>
      </c>
      <c r="E2266" s="61" t="s">
        <v>15</v>
      </c>
      <c r="F2266" s="93" t="s">
        <v>1888</v>
      </c>
      <c r="G2266" s="59" t="s">
        <v>20</v>
      </c>
      <c r="H2266" s="43">
        <v>480</v>
      </c>
      <c r="I2266" s="213"/>
      <c r="J2266" s="43">
        <f>H2266+I2266</f>
        <v>480</v>
      </c>
      <c r="K2266" s="43">
        <v>480</v>
      </c>
      <c r="L2266" s="213"/>
      <c r="M2266" s="43">
        <f>K2266+L2266</f>
        <v>480</v>
      </c>
      <c r="N2266" s="43">
        <v>480</v>
      </c>
      <c r="O2266" s="213"/>
      <c r="P2266" s="43">
        <f>N2266+O2266</f>
        <v>480</v>
      </c>
    </row>
    <row r="2267" spans="2:16" ht="15.75" x14ac:dyDescent="0.25">
      <c r="B2267" s="158" t="s">
        <v>1889</v>
      </c>
      <c r="C2267" s="35">
        <v>825</v>
      </c>
      <c r="D2267" s="34" t="s">
        <v>48</v>
      </c>
      <c r="E2267" s="34" t="s">
        <v>212</v>
      </c>
      <c r="F2267" s="112"/>
      <c r="G2267" s="35"/>
      <c r="H2267" s="44">
        <f t="shared" ref="H2267:J2268" si="1204">H2268</f>
        <v>233209</v>
      </c>
      <c r="I2267" s="216">
        <f t="shared" si="1204"/>
        <v>3216</v>
      </c>
      <c r="J2267" s="44">
        <f t="shared" si="1204"/>
        <v>236425</v>
      </c>
      <c r="K2267" s="44">
        <f t="shared" ref="K2267:N2268" si="1205">K2268</f>
        <v>233209</v>
      </c>
      <c r="L2267" s="216">
        <f>L2268</f>
        <v>2512</v>
      </c>
      <c r="M2267" s="44">
        <f>M2268</f>
        <v>235721</v>
      </c>
      <c r="N2267" s="44">
        <f t="shared" si="1205"/>
        <v>233209</v>
      </c>
      <c r="O2267" s="216">
        <f>O2268</f>
        <v>1673</v>
      </c>
      <c r="P2267" s="44">
        <f>P2268</f>
        <v>234882</v>
      </c>
    </row>
    <row r="2268" spans="2:16" ht="42" customHeight="1" x14ac:dyDescent="0.25">
      <c r="B2268" s="156" t="s">
        <v>798</v>
      </c>
      <c r="C2268" s="35">
        <v>825</v>
      </c>
      <c r="D2268" s="61" t="s">
        <v>48</v>
      </c>
      <c r="E2268" s="61" t="s">
        <v>212</v>
      </c>
      <c r="F2268" s="93" t="s">
        <v>51</v>
      </c>
      <c r="G2268" s="58"/>
      <c r="H2268" s="43">
        <f t="shared" si="1204"/>
        <v>233209</v>
      </c>
      <c r="I2268" s="213">
        <f t="shared" si="1204"/>
        <v>3216</v>
      </c>
      <c r="J2268" s="43">
        <f t="shared" si="1204"/>
        <v>236425</v>
      </c>
      <c r="K2268" s="43">
        <f t="shared" si="1205"/>
        <v>233209</v>
      </c>
      <c r="L2268" s="213">
        <f>L2269</f>
        <v>2512</v>
      </c>
      <c r="M2268" s="43">
        <f>M2269</f>
        <v>235721</v>
      </c>
      <c r="N2268" s="43">
        <f t="shared" si="1205"/>
        <v>233209</v>
      </c>
      <c r="O2268" s="213">
        <f>O2269</f>
        <v>1673</v>
      </c>
      <c r="P2268" s="43">
        <f>P2269</f>
        <v>234882</v>
      </c>
    </row>
    <row r="2269" spans="2:16" ht="28.5" customHeight="1" x14ac:dyDescent="0.25">
      <c r="B2269" s="156" t="s">
        <v>355</v>
      </c>
      <c r="C2269" s="35">
        <v>825</v>
      </c>
      <c r="D2269" s="61" t="s">
        <v>48</v>
      </c>
      <c r="E2269" s="61" t="s">
        <v>212</v>
      </c>
      <c r="F2269" s="93" t="s">
        <v>356</v>
      </c>
      <c r="G2269" s="58"/>
      <c r="H2269" s="43">
        <f t="shared" ref="H2269:P2269" si="1206">H2270+H2272</f>
        <v>233209</v>
      </c>
      <c r="I2269" s="213">
        <f t="shared" si="1206"/>
        <v>3216</v>
      </c>
      <c r="J2269" s="43">
        <f t="shared" si="1206"/>
        <v>236425</v>
      </c>
      <c r="K2269" s="43">
        <f t="shared" si="1206"/>
        <v>233209</v>
      </c>
      <c r="L2269" s="213">
        <f t="shared" si="1206"/>
        <v>2512</v>
      </c>
      <c r="M2269" s="43">
        <f t="shared" si="1206"/>
        <v>235721</v>
      </c>
      <c r="N2269" s="43">
        <f t="shared" si="1206"/>
        <v>233209</v>
      </c>
      <c r="O2269" s="213">
        <f t="shared" si="1206"/>
        <v>1673</v>
      </c>
      <c r="P2269" s="43">
        <f t="shared" si="1206"/>
        <v>234882</v>
      </c>
    </row>
    <row r="2270" spans="2:16" ht="41.25" customHeight="1" x14ac:dyDescent="0.25">
      <c r="B2270" s="156" t="s">
        <v>183</v>
      </c>
      <c r="C2270" s="35">
        <v>825</v>
      </c>
      <c r="D2270" s="61" t="s">
        <v>48</v>
      </c>
      <c r="E2270" s="61" t="s">
        <v>212</v>
      </c>
      <c r="F2270" s="93" t="s">
        <v>357</v>
      </c>
      <c r="G2270" s="58"/>
      <c r="H2270" s="43">
        <f t="shared" ref="H2270:P2270" si="1207">H2271</f>
        <v>212113</v>
      </c>
      <c r="I2270" s="213">
        <f t="shared" si="1207"/>
        <v>3216</v>
      </c>
      <c r="J2270" s="43">
        <f t="shared" si="1207"/>
        <v>215329</v>
      </c>
      <c r="K2270" s="43">
        <f t="shared" si="1207"/>
        <v>212113</v>
      </c>
      <c r="L2270" s="213">
        <f t="shared" si="1207"/>
        <v>2512</v>
      </c>
      <c r="M2270" s="43">
        <f t="shared" si="1207"/>
        <v>214625</v>
      </c>
      <c r="N2270" s="43">
        <f t="shared" si="1207"/>
        <v>212113</v>
      </c>
      <c r="O2270" s="213">
        <f t="shared" si="1207"/>
        <v>1673</v>
      </c>
      <c r="P2270" s="43">
        <f t="shared" si="1207"/>
        <v>213786</v>
      </c>
    </row>
    <row r="2271" spans="2:16" ht="66" customHeight="1" x14ac:dyDescent="0.25">
      <c r="B2271" s="156" t="s">
        <v>1212</v>
      </c>
      <c r="C2271" s="35">
        <v>825</v>
      </c>
      <c r="D2271" s="61" t="s">
        <v>48</v>
      </c>
      <c r="E2271" s="61" t="s">
        <v>212</v>
      </c>
      <c r="F2271" s="93" t="s">
        <v>359</v>
      </c>
      <c r="G2271" s="58">
        <v>600</v>
      </c>
      <c r="H2271" s="43">
        <v>212113</v>
      </c>
      <c r="I2271" s="213">
        <v>3216</v>
      </c>
      <c r="J2271" s="43">
        <f>H2271+I2271</f>
        <v>215329</v>
      </c>
      <c r="K2271" s="43">
        <v>212113</v>
      </c>
      <c r="L2271" s="213">
        <v>2512</v>
      </c>
      <c r="M2271" s="43">
        <f>K2271+L2271</f>
        <v>214625</v>
      </c>
      <c r="N2271" s="43">
        <v>212113</v>
      </c>
      <c r="O2271" s="213">
        <v>1673</v>
      </c>
      <c r="P2271" s="43">
        <f>N2271+O2271</f>
        <v>213786</v>
      </c>
    </row>
    <row r="2272" spans="2:16" ht="30.75" customHeight="1" x14ac:dyDescent="0.25">
      <c r="B2272" s="156" t="s">
        <v>934</v>
      </c>
      <c r="C2272" s="35">
        <v>825</v>
      </c>
      <c r="D2272" s="61" t="s">
        <v>48</v>
      </c>
      <c r="E2272" s="61" t="s">
        <v>212</v>
      </c>
      <c r="F2272" s="93" t="s">
        <v>935</v>
      </c>
      <c r="G2272" s="58"/>
      <c r="H2272" s="43">
        <f t="shared" ref="H2272:P2272" si="1208">H2273+H2274</f>
        <v>21096</v>
      </c>
      <c r="I2272" s="213">
        <f t="shared" si="1208"/>
        <v>0</v>
      </c>
      <c r="J2272" s="43">
        <f t="shared" si="1208"/>
        <v>21096</v>
      </c>
      <c r="K2272" s="43">
        <f t="shared" si="1208"/>
        <v>21096</v>
      </c>
      <c r="L2272" s="213">
        <f t="shared" si="1208"/>
        <v>0</v>
      </c>
      <c r="M2272" s="43">
        <f t="shared" si="1208"/>
        <v>21096</v>
      </c>
      <c r="N2272" s="43">
        <f t="shared" si="1208"/>
        <v>21096</v>
      </c>
      <c r="O2272" s="213">
        <f t="shared" si="1208"/>
        <v>0</v>
      </c>
      <c r="P2272" s="43">
        <f t="shared" si="1208"/>
        <v>21096</v>
      </c>
    </row>
    <row r="2273" spans="2:16" ht="42" hidden="1" customHeight="1" x14ac:dyDescent="0.25">
      <c r="B2273" s="156" t="s">
        <v>1890</v>
      </c>
      <c r="C2273" s="35">
        <v>825</v>
      </c>
      <c r="D2273" s="61" t="s">
        <v>48</v>
      </c>
      <c r="E2273" s="61" t="s">
        <v>212</v>
      </c>
      <c r="F2273" s="93" t="s">
        <v>937</v>
      </c>
      <c r="G2273" s="58">
        <v>300</v>
      </c>
      <c r="H2273" s="43"/>
      <c r="I2273" s="213"/>
      <c r="J2273" s="43"/>
      <c r="K2273" s="43"/>
      <c r="L2273" s="213"/>
      <c r="M2273" s="43"/>
      <c r="N2273" s="43"/>
      <c r="O2273" s="213"/>
      <c r="P2273" s="43"/>
    </row>
    <row r="2274" spans="2:16" ht="30" x14ac:dyDescent="0.25">
      <c r="B2274" s="156" t="s">
        <v>1867</v>
      </c>
      <c r="C2274" s="35">
        <v>825</v>
      </c>
      <c r="D2274" s="61" t="s">
        <v>48</v>
      </c>
      <c r="E2274" s="61" t="s">
        <v>212</v>
      </c>
      <c r="F2274" s="93" t="s">
        <v>939</v>
      </c>
      <c r="G2274" s="58">
        <v>300</v>
      </c>
      <c r="H2274" s="43">
        <v>21096</v>
      </c>
      <c r="I2274" s="213"/>
      <c r="J2274" s="43">
        <f>H2274+I2274</f>
        <v>21096</v>
      </c>
      <c r="K2274" s="43">
        <v>21096</v>
      </c>
      <c r="L2274" s="213"/>
      <c r="M2274" s="43">
        <f>K2274+L2274</f>
        <v>21096</v>
      </c>
      <c r="N2274" s="43">
        <v>21096</v>
      </c>
      <c r="O2274" s="213"/>
      <c r="P2274" s="43">
        <f>N2274+O2274</f>
        <v>21096</v>
      </c>
    </row>
    <row r="2275" spans="2:16" ht="29.25" x14ac:dyDescent="0.25">
      <c r="B2275" s="158" t="s">
        <v>1284</v>
      </c>
      <c r="C2275" s="35">
        <v>825</v>
      </c>
      <c r="D2275" s="34" t="s">
        <v>48</v>
      </c>
      <c r="E2275" s="34" t="s">
        <v>269</v>
      </c>
      <c r="F2275" s="33"/>
      <c r="G2275" s="33"/>
      <c r="H2275" s="8">
        <f>H2276</f>
        <v>11591</v>
      </c>
      <c r="I2275" s="211">
        <f t="shared" ref="I2275:J2277" si="1209">I2276</f>
        <v>0</v>
      </c>
      <c r="J2275" s="8">
        <f t="shared" si="1209"/>
        <v>11591</v>
      </c>
      <c r="K2275" s="8">
        <f t="shared" ref="K2275:N2277" si="1210">K2276</f>
        <v>11591</v>
      </c>
      <c r="L2275" s="211">
        <f t="shared" ref="L2275:M2277" si="1211">L2276</f>
        <v>0</v>
      </c>
      <c r="M2275" s="8">
        <f t="shared" si="1211"/>
        <v>11591</v>
      </c>
      <c r="N2275" s="8">
        <f t="shared" si="1210"/>
        <v>11591</v>
      </c>
      <c r="O2275" s="211">
        <f t="shared" ref="O2275:P2277" si="1212">O2276</f>
        <v>0</v>
      </c>
      <c r="P2275" s="8">
        <f t="shared" si="1212"/>
        <v>11591</v>
      </c>
    </row>
    <row r="2276" spans="2:16" ht="41.25" customHeight="1" x14ac:dyDescent="0.25">
      <c r="B2276" s="156" t="s">
        <v>798</v>
      </c>
      <c r="C2276" s="35">
        <v>825</v>
      </c>
      <c r="D2276" s="61" t="s">
        <v>48</v>
      </c>
      <c r="E2276" s="61" t="s">
        <v>269</v>
      </c>
      <c r="F2276" s="93" t="s">
        <v>1285</v>
      </c>
      <c r="G2276" s="58"/>
      <c r="H2276" s="9">
        <f>H2277</f>
        <v>11591</v>
      </c>
      <c r="I2276" s="217">
        <f t="shared" si="1209"/>
        <v>0</v>
      </c>
      <c r="J2276" s="9">
        <f t="shared" si="1209"/>
        <v>11591</v>
      </c>
      <c r="K2276" s="9">
        <f t="shared" si="1210"/>
        <v>11591</v>
      </c>
      <c r="L2276" s="217">
        <f t="shared" si="1211"/>
        <v>0</v>
      </c>
      <c r="M2276" s="9">
        <f t="shared" si="1211"/>
        <v>11591</v>
      </c>
      <c r="N2276" s="9">
        <f t="shared" si="1210"/>
        <v>11591</v>
      </c>
      <c r="O2276" s="217">
        <f t="shared" si="1212"/>
        <v>0</v>
      </c>
      <c r="P2276" s="9">
        <f t="shared" si="1212"/>
        <v>11591</v>
      </c>
    </row>
    <row r="2277" spans="2:16" ht="15.75" x14ac:dyDescent="0.25">
      <c r="B2277" s="156" t="s">
        <v>1286</v>
      </c>
      <c r="C2277" s="35">
        <v>825</v>
      </c>
      <c r="D2277" s="61" t="s">
        <v>48</v>
      </c>
      <c r="E2277" s="61" t="s">
        <v>269</v>
      </c>
      <c r="F2277" s="93" t="s">
        <v>1891</v>
      </c>
      <c r="G2277" s="58"/>
      <c r="H2277" s="43">
        <f>H2278</f>
        <v>11591</v>
      </c>
      <c r="I2277" s="213">
        <f t="shared" si="1209"/>
        <v>0</v>
      </c>
      <c r="J2277" s="43">
        <f t="shared" si="1209"/>
        <v>11591</v>
      </c>
      <c r="K2277" s="43">
        <f t="shared" si="1210"/>
        <v>11591</v>
      </c>
      <c r="L2277" s="213">
        <f t="shared" si="1211"/>
        <v>0</v>
      </c>
      <c r="M2277" s="43">
        <f t="shared" si="1211"/>
        <v>11591</v>
      </c>
      <c r="N2277" s="43">
        <f t="shared" si="1210"/>
        <v>11591</v>
      </c>
      <c r="O2277" s="213">
        <f t="shared" si="1212"/>
        <v>0</v>
      </c>
      <c r="P2277" s="43">
        <f t="shared" si="1212"/>
        <v>11591</v>
      </c>
    </row>
    <row r="2278" spans="2:16" ht="15.75" x14ac:dyDescent="0.25">
      <c r="B2278" s="156" t="s">
        <v>1287</v>
      </c>
      <c r="C2278" s="35">
        <v>825</v>
      </c>
      <c r="D2278" s="61" t="s">
        <v>48</v>
      </c>
      <c r="E2278" s="61" t="s">
        <v>269</v>
      </c>
      <c r="F2278" s="93" t="s">
        <v>1288</v>
      </c>
      <c r="G2278" s="58"/>
      <c r="H2278" s="9">
        <f t="shared" ref="H2278:P2278" si="1213">H2279+H2280</f>
        <v>11591</v>
      </c>
      <c r="I2278" s="217">
        <f t="shared" si="1213"/>
        <v>0</v>
      </c>
      <c r="J2278" s="9">
        <f t="shared" si="1213"/>
        <v>11591</v>
      </c>
      <c r="K2278" s="9">
        <f t="shared" si="1213"/>
        <v>11591</v>
      </c>
      <c r="L2278" s="217">
        <f t="shared" si="1213"/>
        <v>0</v>
      </c>
      <c r="M2278" s="9">
        <f t="shared" si="1213"/>
        <v>11591</v>
      </c>
      <c r="N2278" s="9">
        <f t="shared" si="1213"/>
        <v>11591</v>
      </c>
      <c r="O2278" s="217">
        <f t="shared" si="1213"/>
        <v>0</v>
      </c>
      <c r="P2278" s="9">
        <f t="shared" si="1213"/>
        <v>11591</v>
      </c>
    </row>
    <row r="2279" spans="2:16" ht="30" x14ac:dyDescent="0.25">
      <c r="B2279" s="156" t="s">
        <v>1867</v>
      </c>
      <c r="C2279" s="35">
        <v>825</v>
      </c>
      <c r="D2279" s="61" t="s">
        <v>48</v>
      </c>
      <c r="E2279" s="61" t="s">
        <v>269</v>
      </c>
      <c r="F2279" s="93" t="s">
        <v>1289</v>
      </c>
      <c r="G2279" s="59" t="s">
        <v>210</v>
      </c>
      <c r="H2279" s="43">
        <v>10691</v>
      </c>
      <c r="I2279" s="213"/>
      <c r="J2279" s="43">
        <f>H2279+I2279</f>
        <v>10691</v>
      </c>
      <c r="K2279" s="43">
        <v>10691</v>
      </c>
      <c r="L2279" s="213"/>
      <c r="M2279" s="43">
        <f>K2279+L2279</f>
        <v>10691</v>
      </c>
      <c r="N2279" s="43">
        <v>10691</v>
      </c>
      <c r="O2279" s="213"/>
      <c r="P2279" s="43">
        <f>N2279+O2279</f>
        <v>10691</v>
      </c>
    </row>
    <row r="2280" spans="2:16" ht="30" x14ac:dyDescent="0.25">
      <c r="B2280" s="156" t="s">
        <v>1171</v>
      </c>
      <c r="C2280" s="35">
        <v>825</v>
      </c>
      <c r="D2280" s="61" t="s">
        <v>48</v>
      </c>
      <c r="E2280" s="61" t="s">
        <v>269</v>
      </c>
      <c r="F2280" s="93" t="s">
        <v>1892</v>
      </c>
      <c r="G2280" s="59" t="s">
        <v>20</v>
      </c>
      <c r="H2280" s="43">
        <v>900</v>
      </c>
      <c r="I2280" s="213"/>
      <c r="J2280" s="43">
        <f>H2280+I2280</f>
        <v>900</v>
      </c>
      <c r="K2280" s="43">
        <v>900</v>
      </c>
      <c r="L2280" s="213"/>
      <c r="M2280" s="43">
        <f>K2280+L2280</f>
        <v>900</v>
      </c>
      <c r="N2280" s="43">
        <v>900</v>
      </c>
      <c r="O2280" s="213"/>
      <c r="P2280" s="43">
        <f>N2280+O2280</f>
        <v>900</v>
      </c>
    </row>
    <row r="2281" spans="2:16" ht="15.75" x14ac:dyDescent="0.25">
      <c r="B2281" s="158" t="s">
        <v>942</v>
      </c>
      <c r="C2281" s="35">
        <v>825</v>
      </c>
      <c r="D2281" s="34" t="s">
        <v>48</v>
      </c>
      <c r="E2281" s="34" t="s">
        <v>101</v>
      </c>
      <c r="F2281" s="35"/>
      <c r="G2281" s="33"/>
      <c r="H2281" s="8">
        <f t="shared" ref="H2281:P2281" si="1214">H2282+H2290+H2294+H2298</f>
        <v>11095</v>
      </c>
      <c r="I2281" s="211">
        <f t="shared" si="1214"/>
        <v>0</v>
      </c>
      <c r="J2281" s="8">
        <f t="shared" si="1214"/>
        <v>11095</v>
      </c>
      <c r="K2281" s="8">
        <f t="shared" si="1214"/>
        <v>11284</v>
      </c>
      <c r="L2281" s="211">
        <f t="shared" si="1214"/>
        <v>-142</v>
      </c>
      <c r="M2281" s="8">
        <f t="shared" si="1214"/>
        <v>11142</v>
      </c>
      <c r="N2281" s="8">
        <f t="shared" si="1214"/>
        <v>11473</v>
      </c>
      <c r="O2281" s="211">
        <f t="shared" si="1214"/>
        <v>-148</v>
      </c>
      <c r="P2281" s="8">
        <f t="shared" si="1214"/>
        <v>11325</v>
      </c>
    </row>
    <row r="2282" spans="2:16" ht="54" customHeight="1" x14ac:dyDescent="0.25">
      <c r="B2282" s="190" t="s">
        <v>1893</v>
      </c>
      <c r="C2282" s="35">
        <v>825</v>
      </c>
      <c r="D2282" s="61" t="s">
        <v>48</v>
      </c>
      <c r="E2282" s="61" t="s">
        <v>101</v>
      </c>
      <c r="F2282" s="91" t="s">
        <v>14</v>
      </c>
      <c r="G2282" s="60"/>
      <c r="H2282" s="9">
        <f t="shared" ref="H2282:P2282" si="1215">H2283+H2287</f>
        <v>46</v>
      </c>
      <c r="I2282" s="217">
        <f t="shared" si="1215"/>
        <v>0</v>
      </c>
      <c r="J2282" s="9">
        <f t="shared" si="1215"/>
        <v>46</v>
      </c>
      <c r="K2282" s="9">
        <f t="shared" si="1215"/>
        <v>46</v>
      </c>
      <c r="L2282" s="217">
        <f t="shared" si="1215"/>
        <v>0</v>
      </c>
      <c r="M2282" s="9">
        <f t="shared" si="1215"/>
        <v>46</v>
      </c>
      <c r="N2282" s="9">
        <f t="shared" si="1215"/>
        <v>46</v>
      </c>
      <c r="O2282" s="217">
        <f t="shared" si="1215"/>
        <v>0</v>
      </c>
      <c r="P2282" s="9">
        <f t="shared" si="1215"/>
        <v>46</v>
      </c>
    </row>
    <row r="2283" spans="2:16" ht="51.75" customHeight="1" x14ac:dyDescent="0.25">
      <c r="B2283" s="156" t="s">
        <v>1291</v>
      </c>
      <c r="C2283" s="35">
        <v>825</v>
      </c>
      <c r="D2283" s="61" t="s">
        <v>48</v>
      </c>
      <c r="E2283" s="61" t="s">
        <v>101</v>
      </c>
      <c r="F2283" s="91" t="s">
        <v>974</v>
      </c>
      <c r="G2283" s="60"/>
      <c r="H2283" s="9">
        <f t="shared" ref="H2283:P2283" si="1216">H2284</f>
        <v>28</v>
      </c>
      <c r="I2283" s="217">
        <f t="shared" si="1216"/>
        <v>0</v>
      </c>
      <c r="J2283" s="9">
        <f t="shared" si="1216"/>
        <v>28</v>
      </c>
      <c r="K2283" s="9">
        <f t="shared" si="1216"/>
        <v>28</v>
      </c>
      <c r="L2283" s="217">
        <f t="shared" si="1216"/>
        <v>0</v>
      </c>
      <c r="M2283" s="9">
        <f t="shared" si="1216"/>
        <v>28</v>
      </c>
      <c r="N2283" s="9">
        <f t="shared" si="1216"/>
        <v>28</v>
      </c>
      <c r="O2283" s="217">
        <f t="shared" si="1216"/>
        <v>0</v>
      </c>
      <c r="P2283" s="9">
        <f t="shared" si="1216"/>
        <v>28</v>
      </c>
    </row>
    <row r="2284" spans="2:16" ht="42" customHeight="1" x14ac:dyDescent="0.25">
      <c r="B2284" s="156" t="s">
        <v>1292</v>
      </c>
      <c r="C2284" s="35">
        <v>825</v>
      </c>
      <c r="D2284" s="61" t="s">
        <v>48</v>
      </c>
      <c r="E2284" s="61" t="s">
        <v>101</v>
      </c>
      <c r="F2284" s="93" t="s">
        <v>1293</v>
      </c>
      <c r="G2284" s="60"/>
      <c r="H2284" s="9">
        <f t="shared" ref="H2284:P2284" si="1217">H2285+H2286</f>
        <v>28</v>
      </c>
      <c r="I2284" s="217">
        <f t="shared" si="1217"/>
        <v>0</v>
      </c>
      <c r="J2284" s="9">
        <f t="shared" si="1217"/>
        <v>28</v>
      </c>
      <c r="K2284" s="9">
        <f t="shared" si="1217"/>
        <v>28</v>
      </c>
      <c r="L2284" s="217">
        <f t="shared" si="1217"/>
        <v>0</v>
      </c>
      <c r="M2284" s="9">
        <f t="shared" si="1217"/>
        <v>28</v>
      </c>
      <c r="N2284" s="9">
        <f t="shared" si="1217"/>
        <v>28</v>
      </c>
      <c r="O2284" s="217">
        <f t="shared" si="1217"/>
        <v>0</v>
      </c>
      <c r="P2284" s="9">
        <f t="shared" si="1217"/>
        <v>28</v>
      </c>
    </row>
    <row r="2285" spans="2:16" ht="54" hidden="1" customHeight="1" x14ac:dyDescent="0.25">
      <c r="B2285" s="156" t="s">
        <v>2332</v>
      </c>
      <c r="C2285" s="35">
        <v>825</v>
      </c>
      <c r="D2285" s="61" t="s">
        <v>48</v>
      </c>
      <c r="E2285" s="61" t="s">
        <v>101</v>
      </c>
      <c r="F2285" s="93" t="s">
        <v>1294</v>
      </c>
      <c r="G2285" s="61" t="s">
        <v>20</v>
      </c>
      <c r="H2285" s="43"/>
      <c r="I2285" s="213"/>
      <c r="J2285" s="43"/>
      <c r="K2285" s="43"/>
      <c r="L2285" s="213"/>
      <c r="M2285" s="43"/>
      <c r="N2285" s="43"/>
      <c r="O2285" s="213"/>
      <c r="P2285" s="43"/>
    </row>
    <row r="2286" spans="2:16" ht="60" customHeight="1" x14ac:dyDescent="0.25">
      <c r="B2286" s="156" t="s">
        <v>1295</v>
      </c>
      <c r="C2286" s="35">
        <v>825</v>
      </c>
      <c r="D2286" s="61" t="s">
        <v>48</v>
      </c>
      <c r="E2286" s="61" t="s">
        <v>101</v>
      </c>
      <c r="F2286" s="93" t="s">
        <v>1294</v>
      </c>
      <c r="G2286" s="61" t="s">
        <v>150</v>
      </c>
      <c r="H2286" s="43">
        <v>28</v>
      </c>
      <c r="I2286" s="213"/>
      <c r="J2286" s="43">
        <f>H2286+I2286</f>
        <v>28</v>
      </c>
      <c r="K2286" s="43">
        <v>28</v>
      </c>
      <c r="L2286" s="213"/>
      <c r="M2286" s="43">
        <f>K2286+L2286</f>
        <v>28</v>
      </c>
      <c r="N2286" s="43">
        <v>28</v>
      </c>
      <c r="O2286" s="213"/>
      <c r="P2286" s="43">
        <f>N2286+O2286</f>
        <v>28</v>
      </c>
    </row>
    <row r="2287" spans="2:16" ht="45" x14ac:dyDescent="0.25">
      <c r="B2287" s="156" t="s">
        <v>1296</v>
      </c>
      <c r="C2287" s="35">
        <v>825</v>
      </c>
      <c r="D2287" s="61" t="s">
        <v>48</v>
      </c>
      <c r="E2287" s="61" t="s">
        <v>101</v>
      </c>
      <c r="F2287" s="93" t="s">
        <v>1297</v>
      </c>
      <c r="G2287" s="60"/>
      <c r="H2287" s="9">
        <f t="shared" ref="H2287:J2288" si="1218">H2288</f>
        <v>18</v>
      </c>
      <c r="I2287" s="217">
        <f t="shared" si="1218"/>
        <v>0</v>
      </c>
      <c r="J2287" s="9">
        <f t="shared" si="1218"/>
        <v>18</v>
      </c>
      <c r="K2287" s="9">
        <f t="shared" ref="K2287:N2288" si="1219">K2288</f>
        <v>18</v>
      </c>
      <c r="L2287" s="217">
        <f>L2288</f>
        <v>0</v>
      </c>
      <c r="M2287" s="9">
        <f>M2288</f>
        <v>18</v>
      </c>
      <c r="N2287" s="9">
        <f t="shared" si="1219"/>
        <v>18</v>
      </c>
      <c r="O2287" s="217">
        <f>O2288</f>
        <v>0</v>
      </c>
      <c r="P2287" s="9">
        <f>P2288</f>
        <v>18</v>
      </c>
    </row>
    <row r="2288" spans="2:16" ht="42" customHeight="1" x14ac:dyDescent="0.25">
      <c r="B2288" s="156" t="s">
        <v>1298</v>
      </c>
      <c r="C2288" s="35">
        <v>825</v>
      </c>
      <c r="D2288" s="61" t="s">
        <v>48</v>
      </c>
      <c r="E2288" s="61" t="s">
        <v>101</v>
      </c>
      <c r="F2288" s="93" t="s">
        <v>1299</v>
      </c>
      <c r="G2288" s="60"/>
      <c r="H2288" s="43">
        <f t="shared" si="1218"/>
        <v>18</v>
      </c>
      <c r="I2288" s="213">
        <f t="shared" si="1218"/>
        <v>0</v>
      </c>
      <c r="J2288" s="43">
        <f t="shared" si="1218"/>
        <v>18</v>
      </c>
      <c r="K2288" s="43">
        <f t="shared" si="1219"/>
        <v>18</v>
      </c>
      <c r="L2288" s="213">
        <f>L2289</f>
        <v>0</v>
      </c>
      <c r="M2288" s="43">
        <f>M2289</f>
        <v>18</v>
      </c>
      <c r="N2288" s="43">
        <f t="shared" si="1219"/>
        <v>18</v>
      </c>
      <c r="O2288" s="213">
        <f>O2289</f>
        <v>0</v>
      </c>
      <c r="P2288" s="43">
        <f>P2289</f>
        <v>18</v>
      </c>
    </row>
    <row r="2289" spans="2:16" ht="28.5" customHeight="1" x14ac:dyDescent="0.25">
      <c r="B2289" s="163" t="s">
        <v>1171</v>
      </c>
      <c r="C2289" s="35">
        <v>825</v>
      </c>
      <c r="D2289" s="61" t="s">
        <v>48</v>
      </c>
      <c r="E2289" s="61" t="s">
        <v>101</v>
      </c>
      <c r="F2289" s="93" t="s">
        <v>1300</v>
      </c>
      <c r="G2289" s="59" t="s">
        <v>20</v>
      </c>
      <c r="H2289" s="43">
        <v>18</v>
      </c>
      <c r="I2289" s="213"/>
      <c r="J2289" s="43">
        <f>H2289+I2289</f>
        <v>18</v>
      </c>
      <c r="K2289" s="43">
        <v>18</v>
      </c>
      <c r="L2289" s="213"/>
      <c r="M2289" s="43">
        <f>K2289+L2289</f>
        <v>18</v>
      </c>
      <c r="N2289" s="43">
        <v>18</v>
      </c>
      <c r="O2289" s="213"/>
      <c r="P2289" s="43">
        <f>N2289+O2289</f>
        <v>18</v>
      </c>
    </row>
    <row r="2290" spans="2:16" ht="39.75" hidden="1" customHeight="1" x14ac:dyDescent="0.25">
      <c r="B2290" s="156" t="s">
        <v>1865</v>
      </c>
      <c r="C2290" s="35">
        <v>825</v>
      </c>
      <c r="D2290" s="61" t="s">
        <v>48</v>
      </c>
      <c r="E2290" s="61" t="s">
        <v>101</v>
      </c>
      <c r="F2290" s="93" t="s">
        <v>63</v>
      </c>
      <c r="G2290" s="90"/>
      <c r="H2290" s="43">
        <f>H2291</f>
        <v>0</v>
      </c>
      <c r="I2290" s="213">
        <f t="shared" ref="I2290:J2292" si="1220">I2291</f>
        <v>0</v>
      </c>
      <c r="J2290" s="43">
        <f t="shared" si="1220"/>
        <v>0</v>
      </c>
      <c r="K2290" s="43">
        <f t="shared" ref="K2290:N2292" si="1221">K2291</f>
        <v>0</v>
      </c>
      <c r="L2290" s="213">
        <f t="shared" ref="L2290:M2292" si="1222">L2291</f>
        <v>0</v>
      </c>
      <c r="M2290" s="43">
        <f t="shared" si="1222"/>
        <v>0</v>
      </c>
      <c r="N2290" s="43">
        <f t="shared" si="1221"/>
        <v>0</v>
      </c>
      <c r="O2290" s="213">
        <f t="shared" ref="O2290:P2292" si="1223">O2291</f>
        <v>0</v>
      </c>
      <c r="P2290" s="43">
        <f t="shared" si="1223"/>
        <v>0</v>
      </c>
    </row>
    <row r="2291" spans="2:16" ht="30" hidden="1" x14ac:dyDescent="0.25">
      <c r="B2291" s="156" t="s">
        <v>945</v>
      </c>
      <c r="C2291" s="35">
        <v>825</v>
      </c>
      <c r="D2291" s="61" t="s">
        <v>48</v>
      </c>
      <c r="E2291" s="61" t="s">
        <v>101</v>
      </c>
      <c r="F2291" s="93" t="s">
        <v>1484</v>
      </c>
      <c r="G2291" s="90"/>
      <c r="H2291" s="43">
        <f>H2292</f>
        <v>0</v>
      </c>
      <c r="I2291" s="213">
        <f t="shared" si="1220"/>
        <v>0</v>
      </c>
      <c r="J2291" s="43">
        <f t="shared" si="1220"/>
        <v>0</v>
      </c>
      <c r="K2291" s="43">
        <f t="shared" si="1221"/>
        <v>0</v>
      </c>
      <c r="L2291" s="213">
        <f t="shared" si="1222"/>
        <v>0</v>
      </c>
      <c r="M2291" s="43">
        <f t="shared" si="1222"/>
        <v>0</v>
      </c>
      <c r="N2291" s="43">
        <f t="shared" si="1221"/>
        <v>0</v>
      </c>
      <c r="O2291" s="213">
        <f t="shared" si="1223"/>
        <v>0</v>
      </c>
      <c r="P2291" s="43">
        <f t="shared" si="1223"/>
        <v>0</v>
      </c>
    </row>
    <row r="2292" spans="2:16" ht="30" hidden="1" x14ac:dyDescent="0.25">
      <c r="B2292" s="156" t="s">
        <v>947</v>
      </c>
      <c r="C2292" s="35">
        <v>825</v>
      </c>
      <c r="D2292" s="61" t="s">
        <v>48</v>
      </c>
      <c r="E2292" s="61" t="s">
        <v>101</v>
      </c>
      <c r="F2292" s="93" t="s">
        <v>1894</v>
      </c>
      <c r="G2292" s="90"/>
      <c r="H2292" s="43">
        <f>H2293</f>
        <v>0</v>
      </c>
      <c r="I2292" s="213">
        <f t="shared" si="1220"/>
        <v>0</v>
      </c>
      <c r="J2292" s="43">
        <f t="shared" si="1220"/>
        <v>0</v>
      </c>
      <c r="K2292" s="43">
        <f t="shared" si="1221"/>
        <v>0</v>
      </c>
      <c r="L2292" s="213">
        <f t="shared" si="1222"/>
        <v>0</v>
      </c>
      <c r="M2292" s="43">
        <f t="shared" si="1222"/>
        <v>0</v>
      </c>
      <c r="N2292" s="43">
        <f t="shared" si="1221"/>
        <v>0</v>
      </c>
      <c r="O2292" s="213">
        <f t="shared" si="1223"/>
        <v>0</v>
      </c>
      <c r="P2292" s="43">
        <f t="shared" si="1223"/>
        <v>0</v>
      </c>
    </row>
    <row r="2293" spans="2:16" ht="53.25" hidden="1" customHeight="1" x14ac:dyDescent="0.25">
      <c r="B2293" s="156" t="s">
        <v>1895</v>
      </c>
      <c r="C2293" s="35">
        <v>825</v>
      </c>
      <c r="D2293" s="61" t="s">
        <v>48</v>
      </c>
      <c r="E2293" s="61" t="s">
        <v>101</v>
      </c>
      <c r="F2293" s="93" t="s">
        <v>1896</v>
      </c>
      <c r="G2293" s="59" t="s">
        <v>210</v>
      </c>
      <c r="H2293" s="43"/>
      <c r="I2293" s="213"/>
      <c r="J2293" s="43"/>
      <c r="K2293" s="43"/>
      <c r="L2293" s="213"/>
      <c r="M2293" s="43"/>
      <c r="N2293" s="43"/>
      <c r="O2293" s="213"/>
      <c r="P2293" s="43"/>
    </row>
    <row r="2294" spans="2:16" ht="54" customHeight="1" x14ac:dyDescent="0.25">
      <c r="B2294" s="157" t="s">
        <v>1858</v>
      </c>
      <c r="C2294" s="35">
        <v>825</v>
      </c>
      <c r="D2294" s="61" t="s">
        <v>48</v>
      </c>
      <c r="E2294" s="61" t="s">
        <v>101</v>
      </c>
      <c r="F2294" s="93" t="s">
        <v>1273</v>
      </c>
      <c r="G2294" s="58"/>
      <c r="H2294" s="43">
        <f>H2295</f>
        <v>35</v>
      </c>
      <c r="I2294" s="213">
        <f t="shared" ref="I2294:J2296" si="1224">I2295</f>
        <v>0</v>
      </c>
      <c r="J2294" s="43">
        <f t="shared" si="1224"/>
        <v>35</v>
      </c>
      <c r="K2294" s="43">
        <f t="shared" ref="K2294:N2296" si="1225">K2295</f>
        <v>35</v>
      </c>
      <c r="L2294" s="213">
        <f t="shared" ref="L2294:M2296" si="1226">L2295</f>
        <v>0</v>
      </c>
      <c r="M2294" s="43">
        <f t="shared" si="1226"/>
        <v>35</v>
      </c>
      <c r="N2294" s="43">
        <f t="shared" si="1225"/>
        <v>35</v>
      </c>
      <c r="O2294" s="213">
        <f t="shared" ref="O2294:P2296" si="1227">O2295</f>
        <v>0</v>
      </c>
      <c r="P2294" s="43">
        <f t="shared" si="1227"/>
        <v>35</v>
      </c>
    </row>
    <row r="2295" spans="2:16" ht="30" x14ac:dyDescent="0.25">
      <c r="B2295" s="156" t="s">
        <v>1274</v>
      </c>
      <c r="C2295" s="35">
        <v>825</v>
      </c>
      <c r="D2295" s="61" t="s">
        <v>48</v>
      </c>
      <c r="E2295" s="61" t="s">
        <v>101</v>
      </c>
      <c r="F2295" s="93" t="s">
        <v>297</v>
      </c>
      <c r="G2295" s="58"/>
      <c r="H2295" s="43">
        <f>H2296</f>
        <v>35</v>
      </c>
      <c r="I2295" s="213">
        <f t="shared" si="1224"/>
        <v>0</v>
      </c>
      <c r="J2295" s="43">
        <f t="shared" si="1224"/>
        <v>35</v>
      </c>
      <c r="K2295" s="43">
        <f t="shared" si="1225"/>
        <v>35</v>
      </c>
      <c r="L2295" s="213">
        <f t="shared" si="1226"/>
        <v>0</v>
      </c>
      <c r="M2295" s="43">
        <f t="shared" si="1226"/>
        <v>35</v>
      </c>
      <c r="N2295" s="43">
        <f t="shared" si="1225"/>
        <v>35</v>
      </c>
      <c r="O2295" s="213">
        <f t="shared" si="1227"/>
        <v>0</v>
      </c>
      <c r="P2295" s="43">
        <f t="shared" si="1227"/>
        <v>35</v>
      </c>
    </row>
    <row r="2296" spans="2:16" ht="51.75" customHeight="1" x14ac:dyDescent="0.25">
      <c r="B2296" s="156" t="s">
        <v>1275</v>
      </c>
      <c r="C2296" s="35">
        <v>825</v>
      </c>
      <c r="D2296" s="61" t="s">
        <v>48</v>
      </c>
      <c r="E2296" s="61" t="s">
        <v>101</v>
      </c>
      <c r="F2296" s="93" t="s">
        <v>1276</v>
      </c>
      <c r="G2296" s="58"/>
      <c r="H2296" s="43">
        <f>H2297</f>
        <v>35</v>
      </c>
      <c r="I2296" s="213">
        <f t="shared" si="1224"/>
        <v>0</v>
      </c>
      <c r="J2296" s="43">
        <f t="shared" si="1224"/>
        <v>35</v>
      </c>
      <c r="K2296" s="43">
        <f t="shared" si="1225"/>
        <v>35</v>
      </c>
      <c r="L2296" s="213">
        <f t="shared" si="1226"/>
        <v>0</v>
      </c>
      <c r="M2296" s="43">
        <f t="shared" si="1226"/>
        <v>35</v>
      </c>
      <c r="N2296" s="43">
        <f t="shared" si="1225"/>
        <v>35</v>
      </c>
      <c r="O2296" s="213">
        <f t="shared" si="1227"/>
        <v>0</v>
      </c>
      <c r="P2296" s="43">
        <f t="shared" si="1227"/>
        <v>35</v>
      </c>
    </row>
    <row r="2297" spans="2:16" ht="40.5" customHeight="1" x14ac:dyDescent="0.25">
      <c r="B2297" s="156" t="s">
        <v>1171</v>
      </c>
      <c r="C2297" s="35">
        <v>825</v>
      </c>
      <c r="D2297" s="61" t="s">
        <v>48</v>
      </c>
      <c r="E2297" s="61" t="s">
        <v>101</v>
      </c>
      <c r="F2297" s="93" t="s">
        <v>1277</v>
      </c>
      <c r="G2297" s="59" t="s">
        <v>20</v>
      </c>
      <c r="H2297" s="43">
        <v>35</v>
      </c>
      <c r="I2297" s="213"/>
      <c r="J2297" s="43">
        <f>H2297+I2297</f>
        <v>35</v>
      </c>
      <c r="K2297" s="43">
        <v>35</v>
      </c>
      <c r="L2297" s="213"/>
      <c r="M2297" s="43">
        <f>K2297+L2297</f>
        <v>35</v>
      </c>
      <c r="N2297" s="43">
        <v>35</v>
      </c>
      <c r="O2297" s="213"/>
      <c r="P2297" s="43">
        <f>N2297+O2297</f>
        <v>35</v>
      </c>
    </row>
    <row r="2298" spans="2:16" ht="40.5" customHeight="1" x14ac:dyDescent="0.25">
      <c r="B2298" s="156" t="s">
        <v>50</v>
      </c>
      <c r="C2298" s="35">
        <v>825</v>
      </c>
      <c r="D2298" s="61" t="s">
        <v>48</v>
      </c>
      <c r="E2298" s="61" t="s">
        <v>101</v>
      </c>
      <c r="F2298" s="93" t="s">
        <v>51</v>
      </c>
      <c r="G2298" s="58"/>
      <c r="H2298" s="43">
        <f t="shared" ref="H2298:P2298" si="1228">H2299+H2302</f>
        <v>11014</v>
      </c>
      <c r="I2298" s="213">
        <f t="shared" si="1228"/>
        <v>0</v>
      </c>
      <c r="J2298" s="43">
        <f t="shared" si="1228"/>
        <v>11014</v>
      </c>
      <c r="K2298" s="43">
        <f t="shared" si="1228"/>
        <v>11203</v>
      </c>
      <c r="L2298" s="213">
        <f t="shared" si="1228"/>
        <v>-142</v>
      </c>
      <c r="M2298" s="43">
        <f t="shared" si="1228"/>
        <v>11061</v>
      </c>
      <c r="N2298" s="43">
        <f t="shared" si="1228"/>
        <v>11392</v>
      </c>
      <c r="O2298" s="213">
        <f t="shared" si="1228"/>
        <v>-148</v>
      </c>
      <c r="P2298" s="43">
        <f t="shared" si="1228"/>
        <v>11244</v>
      </c>
    </row>
    <row r="2299" spans="2:16" ht="35.25" customHeight="1" x14ac:dyDescent="0.25">
      <c r="B2299" s="156" t="s">
        <v>1897</v>
      </c>
      <c r="C2299" s="35">
        <v>825</v>
      </c>
      <c r="D2299" s="61" t="s">
        <v>48</v>
      </c>
      <c r="E2299" s="61" t="s">
        <v>101</v>
      </c>
      <c r="F2299" s="93" t="s">
        <v>53</v>
      </c>
      <c r="G2299" s="58"/>
      <c r="H2299" s="43">
        <f t="shared" ref="H2299:J2300" si="1229">H2300</f>
        <v>228</v>
      </c>
      <c r="I2299" s="213">
        <f t="shared" si="1229"/>
        <v>0</v>
      </c>
      <c r="J2299" s="43">
        <f t="shared" si="1229"/>
        <v>228</v>
      </c>
      <c r="K2299" s="43">
        <f t="shared" ref="K2299:N2300" si="1230">K2300</f>
        <v>228</v>
      </c>
      <c r="L2299" s="213">
        <f>L2300</f>
        <v>0</v>
      </c>
      <c r="M2299" s="43">
        <f>M2300</f>
        <v>228</v>
      </c>
      <c r="N2299" s="43">
        <f t="shared" si="1230"/>
        <v>228</v>
      </c>
      <c r="O2299" s="213">
        <f>O2300</f>
        <v>0</v>
      </c>
      <c r="P2299" s="43">
        <f>P2300</f>
        <v>228</v>
      </c>
    </row>
    <row r="2300" spans="2:16" ht="15.75" x14ac:dyDescent="0.25">
      <c r="B2300" s="156" t="s">
        <v>1167</v>
      </c>
      <c r="C2300" s="35">
        <v>825</v>
      </c>
      <c r="D2300" s="61" t="s">
        <v>48</v>
      </c>
      <c r="E2300" s="61" t="s">
        <v>101</v>
      </c>
      <c r="F2300" s="93" t="s">
        <v>1898</v>
      </c>
      <c r="G2300" s="58"/>
      <c r="H2300" s="43">
        <f t="shared" si="1229"/>
        <v>228</v>
      </c>
      <c r="I2300" s="213">
        <f t="shared" si="1229"/>
        <v>0</v>
      </c>
      <c r="J2300" s="43">
        <f t="shared" si="1229"/>
        <v>228</v>
      </c>
      <c r="K2300" s="43">
        <f t="shared" si="1230"/>
        <v>228</v>
      </c>
      <c r="L2300" s="213">
        <f>L2301</f>
        <v>0</v>
      </c>
      <c r="M2300" s="43">
        <f>M2301</f>
        <v>228</v>
      </c>
      <c r="N2300" s="43">
        <f t="shared" si="1230"/>
        <v>228</v>
      </c>
      <c r="O2300" s="213">
        <f>O2301</f>
        <v>0</v>
      </c>
      <c r="P2300" s="43">
        <f>P2301</f>
        <v>228</v>
      </c>
    </row>
    <row r="2301" spans="2:16" ht="39.75" customHeight="1" x14ac:dyDescent="0.25">
      <c r="B2301" s="156" t="s">
        <v>1171</v>
      </c>
      <c r="C2301" s="35">
        <v>825</v>
      </c>
      <c r="D2301" s="61" t="s">
        <v>48</v>
      </c>
      <c r="E2301" s="61" t="s">
        <v>101</v>
      </c>
      <c r="F2301" s="93" t="s">
        <v>1899</v>
      </c>
      <c r="G2301" s="58">
        <v>200</v>
      </c>
      <c r="H2301" s="43">
        <v>228</v>
      </c>
      <c r="I2301" s="213"/>
      <c r="J2301" s="43">
        <f>H2301+I2301</f>
        <v>228</v>
      </c>
      <c r="K2301" s="43">
        <v>228</v>
      </c>
      <c r="L2301" s="213"/>
      <c r="M2301" s="43">
        <f>K2301+L2301</f>
        <v>228</v>
      </c>
      <c r="N2301" s="43">
        <v>228</v>
      </c>
      <c r="O2301" s="213"/>
      <c r="P2301" s="43">
        <f>N2301+O2301</f>
        <v>228</v>
      </c>
    </row>
    <row r="2302" spans="2:16" ht="28.5" customHeight="1" x14ac:dyDescent="0.25">
      <c r="B2302" s="156" t="s">
        <v>355</v>
      </c>
      <c r="C2302" s="35">
        <v>825</v>
      </c>
      <c r="D2302" s="61" t="s">
        <v>48</v>
      </c>
      <c r="E2302" s="61" t="s">
        <v>101</v>
      </c>
      <c r="F2302" s="93" t="s">
        <v>356</v>
      </c>
      <c r="G2302" s="58"/>
      <c r="H2302" s="43">
        <f t="shared" ref="H2302:P2302" si="1231">H2305+H2303</f>
        <v>10786</v>
      </c>
      <c r="I2302" s="213">
        <f t="shared" si="1231"/>
        <v>0</v>
      </c>
      <c r="J2302" s="43">
        <f t="shared" si="1231"/>
        <v>10786</v>
      </c>
      <c r="K2302" s="43">
        <f t="shared" si="1231"/>
        <v>10975</v>
      </c>
      <c r="L2302" s="213">
        <f t="shared" si="1231"/>
        <v>-142</v>
      </c>
      <c r="M2302" s="43">
        <f t="shared" si="1231"/>
        <v>10833</v>
      </c>
      <c r="N2302" s="43">
        <f t="shared" si="1231"/>
        <v>11164</v>
      </c>
      <c r="O2302" s="213">
        <f t="shared" si="1231"/>
        <v>-148</v>
      </c>
      <c r="P2302" s="43">
        <f t="shared" si="1231"/>
        <v>11016</v>
      </c>
    </row>
    <row r="2303" spans="2:16" ht="43.5" customHeight="1" x14ac:dyDescent="0.25">
      <c r="B2303" s="156" t="s">
        <v>183</v>
      </c>
      <c r="C2303" s="35">
        <v>825</v>
      </c>
      <c r="D2303" s="61" t="s">
        <v>48</v>
      </c>
      <c r="E2303" s="61" t="s">
        <v>101</v>
      </c>
      <c r="F2303" s="93" t="s">
        <v>357</v>
      </c>
      <c r="G2303" s="58"/>
      <c r="H2303" s="43">
        <f t="shared" ref="H2303:P2303" si="1232">H2304</f>
        <v>5061</v>
      </c>
      <c r="I2303" s="213">
        <f t="shared" si="1232"/>
        <v>0</v>
      </c>
      <c r="J2303" s="43">
        <f t="shared" si="1232"/>
        <v>5061</v>
      </c>
      <c r="K2303" s="43">
        <f t="shared" si="1232"/>
        <v>5250</v>
      </c>
      <c r="L2303" s="213">
        <f t="shared" si="1232"/>
        <v>-142</v>
      </c>
      <c r="M2303" s="43">
        <f t="shared" si="1232"/>
        <v>5108</v>
      </c>
      <c r="N2303" s="43">
        <f t="shared" si="1232"/>
        <v>5439</v>
      </c>
      <c r="O2303" s="213">
        <f t="shared" si="1232"/>
        <v>-148</v>
      </c>
      <c r="P2303" s="43">
        <f t="shared" si="1232"/>
        <v>5291</v>
      </c>
    </row>
    <row r="2304" spans="2:16" ht="68.25" customHeight="1" x14ac:dyDescent="0.25">
      <c r="B2304" s="156" t="s">
        <v>1212</v>
      </c>
      <c r="C2304" s="35">
        <v>825</v>
      </c>
      <c r="D2304" s="61" t="s">
        <v>48</v>
      </c>
      <c r="E2304" s="61" t="s">
        <v>101</v>
      </c>
      <c r="F2304" s="93" t="s">
        <v>359</v>
      </c>
      <c r="G2304" s="58">
        <v>600</v>
      </c>
      <c r="H2304" s="43">
        <v>5061</v>
      </c>
      <c r="I2304" s="213"/>
      <c r="J2304" s="43">
        <f>H2304+I2304</f>
        <v>5061</v>
      </c>
      <c r="K2304" s="43">
        <v>5250</v>
      </c>
      <c r="L2304" s="213">
        <v>-142</v>
      </c>
      <c r="M2304" s="43">
        <f>K2304+L2304</f>
        <v>5108</v>
      </c>
      <c r="N2304" s="43">
        <v>5439</v>
      </c>
      <c r="O2304" s="213">
        <v>-148</v>
      </c>
      <c r="P2304" s="43">
        <f>N2304+O2304</f>
        <v>5291</v>
      </c>
    </row>
    <row r="2305" spans="2:16" ht="30" x14ac:dyDescent="0.25">
      <c r="B2305" s="156" t="s">
        <v>1873</v>
      </c>
      <c r="C2305" s="35">
        <v>825</v>
      </c>
      <c r="D2305" s="61" t="s">
        <v>48</v>
      </c>
      <c r="E2305" s="61" t="s">
        <v>101</v>
      </c>
      <c r="F2305" s="93" t="s">
        <v>1900</v>
      </c>
      <c r="G2305" s="58"/>
      <c r="H2305" s="9">
        <f t="shared" ref="H2305:P2305" si="1233">H2306</f>
        <v>5725</v>
      </c>
      <c r="I2305" s="217">
        <f t="shared" si="1233"/>
        <v>0</v>
      </c>
      <c r="J2305" s="9">
        <f t="shared" si="1233"/>
        <v>5725</v>
      </c>
      <c r="K2305" s="9">
        <f t="shared" si="1233"/>
        <v>5725</v>
      </c>
      <c r="L2305" s="217">
        <f t="shared" si="1233"/>
        <v>0</v>
      </c>
      <c r="M2305" s="9">
        <f t="shared" si="1233"/>
        <v>5725</v>
      </c>
      <c r="N2305" s="9">
        <f t="shared" si="1233"/>
        <v>5725</v>
      </c>
      <c r="O2305" s="217">
        <f t="shared" si="1233"/>
        <v>0</v>
      </c>
      <c r="P2305" s="9">
        <f t="shared" si="1233"/>
        <v>5725</v>
      </c>
    </row>
    <row r="2306" spans="2:16" ht="55.5" customHeight="1" x14ac:dyDescent="0.25">
      <c r="B2306" s="156" t="s">
        <v>1901</v>
      </c>
      <c r="C2306" s="35">
        <v>825</v>
      </c>
      <c r="D2306" s="61" t="s">
        <v>48</v>
      </c>
      <c r="E2306" s="61" t="s">
        <v>101</v>
      </c>
      <c r="F2306" s="93" t="s">
        <v>1902</v>
      </c>
      <c r="G2306" s="59" t="s">
        <v>150</v>
      </c>
      <c r="H2306" s="43">
        <v>5725</v>
      </c>
      <c r="I2306" s="213"/>
      <c r="J2306" s="43">
        <f>H2306+I2306</f>
        <v>5725</v>
      </c>
      <c r="K2306" s="43">
        <v>5725</v>
      </c>
      <c r="L2306" s="213"/>
      <c r="M2306" s="43">
        <f>K2306+L2306</f>
        <v>5725</v>
      </c>
      <c r="N2306" s="43">
        <v>5725</v>
      </c>
      <c r="O2306" s="213"/>
      <c r="P2306" s="43">
        <f>N2306+O2306</f>
        <v>5725</v>
      </c>
    </row>
    <row r="2307" spans="2:16" ht="15.75" x14ac:dyDescent="0.25">
      <c r="B2307" s="158" t="s">
        <v>208</v>
      </c>
      <c r="C2307" s="35">
        <v>825</v>
      </c>
      <c r="D2307" s="34" t="s">
        <v>130</v>
      </c>
      <c r="E2307" s="60"/>
      <c r="F2307" s="60"/>
      <c r="G2307" s="58"/>
      <c r="H2307" s="44">
        <f>H2308</f>
        <v>49942</v>
      </c>
      <c r="I2307" s="216">
        <f>I2308+I2319</f>
        <v>39657</v>
      </c>
      <c r="J2307" s="243">
        <f>J2308+J2319</f>
        <v>89599</v>
      </c>
      <c r="K2307" s="44">
        <f>K2308</f>
        <v>52807</v>
      </c>
      <c r="L2307" s="216">
        <f>L2308+L2319</f>
        <v>39657</v>
      </c>
      <c r="M2307" s="44">
        <f>M2308+M2319</f>
        <v>92464</v>
      </c>
      <c r="N2307" s="44">
        <f>N2308</f>
        <v>55787</v>
      </c>
      <c r="O2307" s="216">
        <f>O2308+O2319</f>
        <v>39657</v>
      </c>
      <c r="P2307" s="44">
        <f>P2308+P2319</f>
        <v>95444</v>
      </c>
    </row>
    <row r="2308" spans="2:16" ht="15.75" x14ac:dyDescent="0.25">
      <c r="B2308" s="158" t="s">
        <v>209</v>
      </c>
      <c r="C2308" s="35">
        <v>825</v>
      </c>
      <c r="D2308" s="34" t="s">
        <v>130</v>
      </c>
      <c r="E2308" s="34" t="s">
        <v>27</v>
      </c>
      <c r="F2308" s="33"/>
      <c r="G2308" s="35"/>
      <c r="H2308" s="44">
        <f t="shared" ref="H2308:P2308" si="1234">H2309+H2313</f>
        <v>49942</v>
      </c>
      <c r="I2308" s="216">
        <f t="shared" si="1234"/>
        <v>0</v>
      </c>
      <c r="J2308" s="44">
        <f t="shared" si="1234"/>
        <v>49942</v>
      </c>
      <c r="K2308" s="44">
        <f t="shared" si="1234"/>
        <v>52807</v>
      </c>
      <c r="L2308" s="216">
        <f t="shared" si="1234"/>
        <v>0</v>
      </c>
      <c r="M2308" s="44">
        <f t="shared" si="1234"/>
        <v>52807</v>
      </c>
      <c r="N2308" s="44">
        <f t="shared" si="1234"/>
        <v>55787</v>
      </c>
      <c r="O2308" s="216">
        <f t="shared" si="1234"/>
        <v>0</v>
      </c>
      <c r="P2308" s="44">
        <f t="shared" si="1234"/>
        <v>55787</v>
      </c>
    </row>
    <row r="2309" spans="2:16" ht="45" x14ac:dyDescent="0.25">
      <c r="B2309" s="203" t="s">
        <v>944</v>
      </c>
      <c r="C2309" s="49">
        <v>825</v>
      </c>
      <c r="D2309" s="61" t="s">
        <v>130</v>
      </c>
      <c r="E2309" s="61" t="s">
        <v>27</v>
      </c>
      <c r="F2309" s="143">
        <v>4</v>
      </c>
      <c r="G2309" s="51"/>
      <c r="H2309" s="43">
        <f>H2310</f>
        <v>1178</v>
      </c>
      <c r="I2309" s="213">
        <f t="shared" ref="I2309:J2311" si="1235">I2310</f>
        <v>0</v>
      </c>
      <c r="J2309" s="43">
        <f t="shared" si="1235"/>
        <v>1178</v>
      </c>
      <c r="K2309" s="43">
        <f t="shared" ref="K2309:P2311" si="1236">K2310</f>
        <v>1178</v>
      </c>
      <c r="L2309" s="213">
        <f t="shared" si="1236"/>
        <v>0</v>
      </c>
      <c r="M2309" s="43">
        <f t="shared" si="1236"/>
        <v>1178</v>
      </c>
      <c r="N2309" s="43">
        <f t="shared" si="1236"/>
        <v>1178</v>
      </c>
      <c r="O2309" s="213">
        <f t="shared" si="1236"/>
        <v>0</v>
      </c>
      <c r="P2309" s="43">
        <f t="shared" si="1236"/>
        <v>1178</v>
      </c>
    </row>
    <row r="2310" spans="2:16" ht="36" customHeight="1" x14ac:dyDescent="0.25">
      <c r="B2310" s="203" t="s">
        <v>945</v>
      </c>
      <c r="C2310" s="49">
        <v>825</v>
      </c>
      <c r="D2310" s="61" t="s">
        <v>130</v>
      </c>
      <c r="E2310" s="61" t="s">
        <v>27</v>
      </c>
      <c r="F2310" s="144" t="s">
        <v>1484</v>
      </c>
      <c r="G2310" s="51"/>
      <c r="H2310" s="43">
        <f>H2311</f>
        <v>1178</v>
      </c>
      <c r="I2310" s="213">
        <f t="shared" si="1235"/>
        <v>0</v>
      </c>
      <c r="J2310" s="43">
        <f t="shared" si="1235"/>
        <v>1178</v>
      </c>
      <c r="K2310" s="43">
        <f t="shared" si="1236"/>
        <v>1178</v>
      </c>
      <c r="L2310" s="213">
        <f t="shared" si="1236"/>
        <v>0</v>
      </c>
      <c r="M2310" s="43">
        <f t="shared" si="1236"/>
        <v>1178</v>
      </c>
      <c r="N2310" s="43">
        <f t="shared" si="1236"/>
        <v>1178</v>
      </c>
      <c r="O2310" s="213">
        <f t="shared" si="1236"/>
        <v>0</v>
      </c>
      <c r="P2310" s="43">
        <f t="shared" si="1236"/>
        <v>1178</v>
      </c>
    </row>
    <row r="2311" spans="2:16" ht="30" x14ac:dyDescent="0.25">
      <c r="B2311" s="204" t="s">
        <v>947</v>
      </c>
      <c r="C2311" s="49">
        <v>825</v>
      </c>
      <c r="D2311" s="61" t="s">
        <v>130</v>
      </c>
      <c r="E2311" s="61" t="s">
        <v>27</v>
      </c>
      <c r="F2311" s="144" t="s">
        <v>948</v>
      </c>
      <c r="G2311" s="51"/>
      <c r="H2311" s="43">
        <f>H2312</f>
        <v>1178</v>
      </c>
      <c r="I2311" s="213">
        <f t="shared" si="1235"/>
        <v>0</v>
      </c>
      <c r="J2311" s="43">
        <f t="shared" si="1235"/>
        <v>1178</v>
      </c>
      <c r="K2311" s="43">
        <f t="shared" si="1236"/>
        <v>1178</v>
      </c>
      <c r="L2311" s="213">
        <f t="shared" si="1236"/>
        <v>0</v>
      </c>
      <c r="M2311" s="43">
        <f t="shared" si="1236"/>
        <v>1178</v>
      </c>
      <c r="N2311" s="43">
        <f t="shared" si="1236"/>
        <v>1178</v>
      </c>
      <c r="O2311" s="213">
        <f t="shared" si="1236"/>
        <v>0</v>
      </c>
      <c r="P2311" s="43">
        <f t="shared" si="1236"/>
        <v>1178</v>
      </c>
    </row>
    <row r="2312" spans="2:16" ht="45" x14ac:dyDescent="0.25">
      <c r="B2312" s="203" t="s">
        <v>2359</v>
      </c>
      <c r="C2312" s="49">
        <v>825</v>
      </c>
      <c r="D2312" s="61" t="s">
        <v>130</v>
      </c>
      <c r="E2312" s="61" t="s">
        <v>27</v>
      </c>
      <c r="F2312" s="144" t="s">
        <v>1896</v>
      </c>
      <c r="G2312" s="52" t="s">
        <v>210</v>
      </c>
      <c r="H2312" s="43">
        <v>1178</v>
      </c>
      <c r="I2312" s="213"/>
      <c r="J2312" s="43">
        <f>H2312+I2312</f>
        <v>1178</v>
      </c>
      <c r="K2312" s="43">
        <v>1178</v>
      </c>
      <c r="L2312" s="213"/>
      <c r="M2312" s="43">
        <f>K2312+L2312</f>
        <v>1178</v>
      </c>
      <c r="N2312" s="43">
        <v>1178</v>
      </c>
      <c r="O2312" s="213"/>
      <c r="P2312" s="43">
        <f>N2312+O2312</f>
        <v>1178</v>
      </c>
    </row>
    <row r="2313" spans="2:16" ht="30" x14ac:dyDescent="0.25">
      <c r="B2313" s="203" t="s">
        <v>798</v>
      </c>
      <c r="C2313" s="49">
        <v>825</v>
      </c>
      <c r="D2313" s="61" t="s">
        <v>130</v>
      </c>
      <c r="E2313" s="61" t="s">
        <v>27</v>
      </c>
      <c r="F2313" s="88">
        <v>15</v>
      </c>
      <c r="G2313" s="21"/>
      <c r="H2313" s="43">
        <f t="shared" ref="H2313:P2313" si="1237">H2314+H2317</f>
        <v>48764</v>
      </c>
      <c r="I2313" s="213">
        <f t="shared" si="1237"/>
        <v>0</v>
      </c>
      <c r="J2313" s="43">
        <f t="shared" si="1237"/>
        <v>48764</v>
      </c>
      <c r="K2313" s="43">
        <f t="shared" si="1237"/>
        <v>51629</v>
      </c>
      <c r="L2313" s="213">
        <f t="shared" si="1237"/>
        <v>0</v>
      </c>
      <c r="M2313" s="43">
        <f t="shared" si="1237"/>
        <v>51629</v>
      </c>
      <c r="N2313" s="43">
        <f t="shared" si="1237"/>
        <v>54609</v>
      </c>
      <c r="O2313" s="213">
        <f t="shared" si="1237"/>
        <v>0</v>
      </c>
      <c r="P2313" s="43">
        <f t="shared" si="1237"/>
        <v>54609</v>
      </c>
    </row>
    <row r="2314" spans="2:16" ht="15.75" x14ac:dyDescent="0.25">
      <c r="B2314" s="203" t="s">
        <v>1180</v>
      </c>
      <c r="C2314" s="49">
        <v>825</v>
      </c>
      <c r="D2314" s="61" t="s">
        <v>130</v>
      </c>
      <c r="E2314" s="61" t="s">
        <v>27</v>
      </c>
      <c r="F2314" s="89" t="s">
        <v>356</v>
      </c>
      <c r="G2314" s="21"/>
      <c r="H2314" s="43">
        <f t="shared" ref="H2314:J2315" si="1238">H2315</f>
        <v>45259</v>
      </c>
      <c r="I2314" s="213">
        <f t="shared" si="1238"/>
        <v>0</v>
      </c>
      <c r="J2314" s="43">
        <f t="shared" si="1238"/>
        <v>45259</v>
      </c>
      <c r="K2314" s="43">
        <f t="shared" ref="K2314:N2315" si="1239">K2315</f>
        <v>47984</v>
      </c>
      <c r="L2314" s="213">
        <f>L2315</f>
        <v>0</v>
      </c>
      <c r="M2314" s="43">
        <f>M2315</f>
        <v>47984</v>
      </c>
      <c r="N2314" s="43">
        <f t="shared" si="1239"/>
        <v>50818</v>
      </c>
      <c r="O2314" s="213">
        <f>O2315</f>
        <v>0</v>
      </c>
      <c r="P2314" s="43">
        <f>P2315</f>
        <v>50818</v>
      </c>
    </row>
    <row r="2315" spans="2:16" ht="15.75" x14ac:dyDescent="0.25">
      <c r="B2315" s="203" t="s">
        <v>934</v>
      </c>
      <c r="C2315" s="49">
        <v>825</v>
      </c>
      <c r="D2315" s="61" t="s">
        <v>130</v>
      </c>
      <c r="E2315" s="61" t="s">
        <v>27</v>
      </c>
      <c r="F2315" s="89" t="s">
        <v>935</v>
      </c>
      <c r="G2315" s="21"/>
      <c r="H2315" s="43">
        <f t="shared" si="1238"/>
        <v>45259</v>
      </c>
      <c r="I2315" s="213">
        <f t="shared" si="1238"/>
        <v>0</v>
      </c>
      <c r="J2315" s="43">
        <f t="shared" si="1238"/>
        <v>45259</v>
      </c>
      <c r="K2315" s="43">
        <f t="shared" si="1239"/>
        <v>47984</v>
      </c>
      <c r="L2315" s="213">
        <f>L2316</f>
        <v>0</v>
      </c>
      <c r="M2315" s="43">
        <f>M2316</f>
        <v>47984</v>
      </c>
      <c r="N2315" s="43">
        <f t="shared" si="1239"/>
        <v>50818</v>
      </c>
      <c r="O2315" s="213">
        <f>O2316</f>
        <v>0</v>
      </c>
      <c r="P2315" s="43">
        <f>P2316</f>
        <v>50818</v>
      </c>
    </row>
    <row r="2316" spans="2:16" ht="45" x14ac:dyDescent="0.25">
      <c r="B2316" s="203" t="s">
        <v>936</v>
      </c>
      <c r="C2316" s="49">
        <v>825</v>
      </c>
      <c r="D2316" s="61" t="s">
        <v>130</v>
      </c>
      <c r="E2316" s="61" t="s">
        <v>27</v>
      </c>
      <c r="F2316" s="89" t="s">
        <v>937</v>
      </c>
      <c r="G2316" s="21">
        <v>300</v>
      </c>
      <c r="H2316" s="43">
        <v>45259</v>
      </c>
      <c r="I2316" s="213"/>
      <c r="J2316" s="43">
        <f>H2316+I2316</f>
        <v>45259</v>
      </c>
      <c r="K2316" s="43">
        <v>47984</v>
      </c>
      <c r="L2316" s="213"/>
      <c r="M2316" s="43">
        <f>K2316+L2316</f>
        <v>47984</v>
      </c>
      <c r="N2316" s="43">
        <v>50818</v>
      </c>
      <c r="O2316" s="213"/>
      <c r="P2316" s="43">
        <f>N2316+O2316</f>
        <v>50818</v>
      </c>
    </row>
    <row r="2317" spans="2:16" ht="30" x14ac:dyDescent="0.25">
      <c r="B2317" s="203" t="s">
        <v>1320</v>
      </c>
      <c r="C2317" s="49">
        <v>825</v>
      </c>
      <c r="D2317" s="61" t="s">
        <v>130</v>
      </c>
      <c r="E2317" s="61" t="s">
        <v>27</v>
      </c>
      <c r="F2317" s="89" t="s">
        <v>1870</v>
      </c>
      <c r="G2317" s="21"/>
      <c r="H2317" s="43">
        <f t="shared" ref="H2317:P2317" si="1240">H2318</f>
        <v>3505</v>
      </c>
      <c r="I2317" s="213">
        <f t="shared" si="1240"/>
        <v>0</v>
      </c>
      <c r="J2317" s="43">
        <f t="shared" si="1240"/>
        <v>3505</v>
      </c>
      <c r="K2317" s="43">
        <f t="shared" si="1240"/>
        <v>3645</v>
      </c>
      <c r="L2317" s="213">
        <f t="shared" si="1240"/>
        <v>0</v>
      </c>
      <c r="M2317" s="43">
        <f t="shared" si="1240"/>
        <v>3645</v>
      </c>
      <c r="N2317" s="43">
        <f t="shared" si="1240"/>
        <v>3791</v>
      </c>
      <c r="O2317" s="213">
        <f t="shared" si="1240"/>
        <v>0</v>
      </c>
      <c r="P2317" s="43">
        <f t="shared" si="1240"/>
        <v>3791</v>
      </c>
    </row>
    <row r="2318" spans="2:16" ht="90" x14ac:dyDescent="0.25">
      <c r="B2318" s="203" t="s">
        <v>1322</v>
      </c>
      <c r="C2318" s="49">
        <v>825</v>
      </c>
      <c r="D2318" s="61" t="s">
        <v>130</v>
      </c>
      <c r="E2318" s="61" t="s">
        <v>27</v>
      </c>
      <c r="F2318" s="89" t="s">
        <v>1872</v>
      </c>
      <c r="G2318" s="21">
        <v>300</v>
      </c>
      <c r="H2318" s="43">
        <v>3505</v>
      </c>
      <c r="I2318" s="213"/>
      <c r="J2318" s="43">
        <f>H2318+I2318</f>
        <v>3505</v>
      </c>
      <c r="K2318" s="43">
        <v>3645</v>
      </c>
      <c r="L2318" s="213"/>
      <c r="M2318" s="43">
        <f>K2318+L2318</f>
        <v>3645</v>
      </c>
      <c r="N2318" s="43">
        <v>3791</v>
      </c>
      <c r="O2318" s="213"/>
      <c r="P2318" s="43">
        <f>N2318+O2318</f>
        <v>3791</v>
      </c>
    </row>
    <row r="2319" spans="2:16" ht="23.25" customHeight="1" x14ac:dyDescent="0.25">
      <c r="B2319" s="266" t="s">
        <v>211</v>
      </c>
      <c r="C2319" s="49">
        <v>825</v>
      </c>
      <c r="D2319" s="34" t="s">
        <v>130</v>
      </c>
      <c r="E2319" s="34" t="s">
        <v>212</v>
      </c>
      <c r="F2319" s="88"/>
      <c r="G2319" s="21"/>
      <c r="H2319" s="43"/>
      <c r="I2319" s="216">
        <f t="shared" ref="I2319:J2322" si="1241">I2320</f>
        <v>39657</v>
      </c>
      <c r="J2319" s="243">
        <f t="shared" si="1241"/>
        <v>39657</v>
      </c>
      <c r="K2319" s="44"/>
      <c r="L2319" s="216">
        <f t="shared" ref="L2319:M2322" si="1242">L2320</f>
        <v>39657</v>
      </c>
      <c r="M2319" s="44">
        <f t="shared" si="1242"/>
        <v>39657</v>
      </c>
      <c r="N2319" s="44"/>
      <c r="O2319" s="216">
        <f t="shared" ref="O2319:P2322" si="1243">O2320</f>
        <v>39657</v>
      </c>
      <c r="P2319" s="44">
        <f t="shared" si="1243"/>
        <v>39657</v>
      </c>
    </row>
    <row r="2320" spans="2:16" ht="60" x14ac:dyDescent="0.25">
      <c r="B2320" s="244" t="s">
        <v>294</v>
      </c>
      <c r="C2320" s="49">
        <v>825</v>
      </c>
      <c r="D2320" s="61" t="s">
        <v>130</v>
      </c>
      <c r="E2320" s="61" t="s">
        <v>212</v>
      </c>
      <c r="F2320" s="240" t="s">
        <v>48</v>
      </c>
      <c r="G2320" s="241"/>
      <c r="H2320" s="43"/>
      <c r="I2320" s="213">
        <f t="shared" si="1241"/>
        <v>39657</v>
      </c>
      <c r="J2320" s="242">
        <f t="shared" si="1241"/>
        <v>39657</v>
      </c>
      <c r="K2320" s="43"/>
      <c r="L2320" s="213">
        <f t="shared" si="1242"/>
        <v>39657</v>
      </c>
      <c r="M2320" s="43">
        <f t="shared" si="1242"/>
        <v>39657</v>
      </c>
      <c r="N2320" s="43"/>
      <c r="O2320" s="213">
        <f t="shared" si="1243"/>
        <v>39657</v>
      </c>
      <c r="P2320" s="43">
        <f t="shared" si="1243"/>
        <v>39657</v>
      </c>
    </row>
    <row r="2321" spans="2:16" ht="45" x14ac:dyDescent="0.25">
      <c r="B2321" s="244" t="s">
        <v>1859</v>
      </c>
      <c r="C2321" s="49">
        <v>825</v>
      </c>
      <c r="D2321" s="61" t="s">
        <v>130</v>
      </c>
      <c r="E2321" s="61" t="s">
        <v>212</v>
      </c>
      <c r="F2321" s="240" t="s">
        <v>1860</v>
      </c>
      <c r="G2321" s="241"/>
      <c r="H2321" s="43"/>
      <c r="I2321" s="213">
        <f t="shared" si="1241"/>
        <v>39657</v>
      </c>
      <c r="J2321" s="242">
        <f t="shared" si="1241"/>
        <v>39657</v>
      </c>
      <c r="K2321" s="43"/>
      <c r="L2321" s="213">
        <f t="shared" si="1242"/>
        <v>39657</v>
      </c>
      <c r="M2321" s="43">
        <f t="shared" si="1242"/>
        <v>39657</v>
      </c>
      <c r="N2321" s="43"/>
      <c r="O2321" s="213">
        <f t="shared" si="1243"/>
        <v>39657</v>
      </c>
      <c r="P2321" s="43">
        <f t="shared" si="1243"/>
        <v>39657</v>
      </c>
    </row>
    <row r="2322" spans="2:16" ht="30" x14ac:dyDescent="0.25">
      <c r="B2322" s="244" t="s">
        <v>1861</v>
      </c>
      <c r="C2322" s="49">
        <v>825</v>
      </c>
      <c r="D2322" s="61" t="s">
        <v>130</v>
      </c>
      <c r="E2322" s="61" t="s">
        <v>212</v>
      </c>
      <c r="F2322" s="240" t="s">
        <v>1862</v>
      </c>
      <c r="G2322" s="241"/>
      <c r="H2322" s="43"/>
      <c r="I2322" s="213">
        <f t="shared" si="1241"/>
        <v>39657</v>
      </c>
      <c r="J2322" s="242">
        <f t="shared" si="1241"/>
        <v>39657</v>
      </c>
      <c r="K2322" s="43"/>
      <c r="L2322" s="213">
        <f t="shared" si="1242"/>
        <v>39657</v>
      </c>
      <c r="M2322" s="43">
        <f t="shared" si="1242"/>
        <v>39657</v>
      </c>
      <c r="N2322" s="43"/>
      <c r="O2322" s="213">
        <f t="shared" si="1243"/>
        <v>39657</v>
      </c>
      <c r="P2322" s="43">
        <f t="shared" si="1243"/>
        <v>39657</v>
      </c>
    </row>
    <row r="2323" spans="2:16" ht="45" x14ac:dyDescent="0.25">
      <c r="B2323" s="244" t="s">
        <v>317</v>
      </c>
      <c r="C2323" s="49">
        <v>825</v>
      </c>
      <c r="D2323" s="61" t="s">
        <v>130</v>
      </c>
      <c r="E2323" s="61" t="s">
        <v>212</v>
      </c>
      <c r="F2323" s="240" t="s">
        <v>1863</v>
      </c>
      <c r="G2323" s="241" t="s">
        <v>150</v>
      </c>
      <c r="H2323" s="43"/>
      <c r="I2323" s="213">
        <v>39657</v>
      </c>
      <c r="J2323" s="43">
        <f>H2323+I2323</f>
        <v>39657</v>
      </c>
      <c r="K2323" s="43"/>
      <c r="L2323" s="213">
        <v>39657</v>
      </c>
      <c r="M2323" s="43">
        <f>K2323+L2323</f>
        <v>39657</v>
      </c>
      <c r="N2323" s="43"/>
      <c r="O2323" s="213">
        <v>39657</v>
      </c>
      <c r="P2323" s="43">
        <f>N2323+O2323</f>
        <v>39657</v>
      </c>
    </row>
    <row r="2324" spans="2:16" ht="15.75" x14ac:dyDescent="0.25">
      <c r="B2324" s="202" t="s">
        <v>1903</v>
      </c>
      <c r="C2324" s="19">
        <v>825</v>
      </c>
      <c r="D2324" s="19">
        <v>12</v>
      </c>
      <c r="E2324" s="30"/>
      <c r="F2324" s="21"/>
      <c r="G2324" s="25"/>
      <c r="H2324" s="8">
        <f t="shared" ref="H2324:P2324" si="1244">H2325+H2330+H2337</f>
        <v>208336</v>
      </c>
      <c r="I2324" s="211">
        <f t="shared" si="1244"/>
        <v>0</v>
      </c>
      <c r="J2324" s="8">
        <f t="shared" si="1244"/>
        <v>208336</v>
      </c>
      <c r="K2324" s="8">
        <f t="shared" si="1244"/>
        <v>209303</v>
      </c>
      <c r="L2324" s="211">
        <f t="shared" si="1244"/>
        <v>-3756</v>
      </c>
      <c r="M2324" s="8">
        <f t="shared" si="1244"/>
        <v>205547</v>
      </c>
      <c r="N2324" s="8">
        <f t="shared" si="1244"/>
        <v>214348</v>
      </c>
      <c r="O2324" s="211">
        <f t="shared" si="1244"/>
        <v>-3907</v>
      </c>
      <c r="P2324" s="8">
        <f t="shared" si="1244"/>
        <v>210441</v>
      </c>
    </row>
    <row r="2325" spans="2:16" ht="15.75" x14ac:dyDescent="0.25">
      <c r="B2325" s="205" t="s">
        <v>1904</v>
      </c>
      <c r="C2325" s="19">
        <v>825</v>
      </c>
      <c r="D2325" s="19">
        <v>12</v>
      </c>
      <c r="E2325" s="20" t="s">
        <v>257</v>
      </c>
      <c r="F2325" s="21"/>
      <c r="G2325" s="25"/>
      <c r="H2325" s="8">
        <f>H2326</f>
        <v>106316</v>
      </c>
      <c r="I2325" s="211">
        <f t="shared" ref="I2325:J2328" si="1245">I2326</f>
        <v>0</v>
      </c>
      <c r="J2325" s="8">
        <f t="shared" si="1245"/>
        <v>106316</v>
      </c>
      <c r="K2325" s="8">
        <f t="shared" ref="K2325:N2328" si="1246">K2326</f>
        <v>105658</v>
      </c>
      <c r="L2325" s="211">
        <f t="shared" ref="L2325:M2328" si="1247">L2326</f>
        <v>-1706</v>
      </c>
      <c r="M2325" s="8">
        <f t="shared" si="1247"/>
        <v>103952</v>
      </c>
      <c r="N2325" s="8">
        <f t="shared" si="1246"/>
        <v>107947</v>
      </c>
      <c r="O2325" s="211">
        <f t="shared" ref="O2325:P2328" si="1248">O2326</f>
        <v>-1774</v>
      </c>
      <c r="P2325" s="8">
        <f t="shared" si="1248"/>
        <v>106173</v>
      </c>
    </row>
    <row r="2326" spans="2:16" ht="57" customHeight="1" x14ac:dyDescent="0.25">
      <c r="B2326" s="157" t="s">
        <v>1858</v>
      </c>
      <c r="C2326" s="19">
        <v>825</v>
      </c>
      <c r="D2326" s="21">
        <v>12</v>
      </c>
      <c r="E2326" s="22" t="s">
        <v>257</v>
      </c>
      <c r="F2326" s="93" t="s">
        <v>48</v>
      </c>
      <c r="G2326" s="60"/>
      <c r="H2326" s="9">
        <f>H2327</f>
        <v>106316</v>
      </c>
      <c r="I2326" s="217">
        <f t="shared" si="1245"/>
        <v>0</v>
      </c>
      <c r="J2326" s="9">
        <f t="shared" si="1245"/>
        <v>106316</v>
      </c>
      <c r="K2326" s="9">
        <f t="shared" si="1246"/>
        <v>105658</v>
      </c>
      <c r="L2326" s="217">
        <f t="shared" si="1247"/>
        <v>-1706</v>
      </c>
      <c r="M2326" s="9">
        <f t="shared" si="1247"/>
        <v>103952</v>
      </c>
      <c r="N2326" s="9">
        <f t="shared" si="1246"/>
        <v>107947</v>
      </c>
      <c r="O2326" s="217">
        <f t="shared" si="1248"/>
        <v>-1774</v>
      </c>
      <c r="P2326" s="9">
        <f t="shared" si="1248"/>
        <v>106173</v>
      </c>
    </row>
    <row r="2327" spans="2:16" ht="54.75" customHeight="1" x14ac:dyDescent="0.25">
      <c r="B2327" s="190" t="s">
        <v>1905</v>
      </c>
      <c r="C2327" s="19">
        <v>825</v>
      </c>
      <c r="D2327" s="21">
        <v>12</v>
      </c>
      <c r="E2327" s="22" t="s">
        <v>257</v>
      </c>
      <c r="F2327" s="93" t="s">
        <v>1906</v>
      </c>
      <c r="G2327" s="58"/>
      <c r="H2327" s="9">
        <f>H2328</f>
        <v>106316</v>
      </c>
      <c r="I2327" s="217">
        <f t="shared" si="1245"/>
        <v>0</v>
      </c>
      <c r="J2327" s="9">
        <f t="shared" si="1245"/>
        <v>106316</v>
      </c>
      <c r="K2327" s="9">
        <f t="shared" si="1246"/>
        <v>105658</v>
      </c>
      <c r="L2327" s="217">
        <f t="shared" si="1247"/>
        <v>-1706</v>
      </c>
      <c r="M2327" s="9">
        <f t="shared" si="1247"/>
        <v>103952</v>
      </c>
      <c r="N2327" s="9">
        <f t="shared" si="1246"/>
        <v>107947</v>
      </c>
      <c r="O2327" s="217">
        <f t="shared" si="1248"/>
        <v>-1774</v>
      </c>
      <c r="P2327" s="9">
        <f t="shared" si="1248"/>
        <v>106173</v>
      </c>
    </row>
    <row r="2328" spans="2:16" ht="48" customHeight="1" x14ac:dyDescent="0.25">
      <c r="B2328" s="190" t="s">
        <v>1907</v>
      </c>
      <c r="C2328" s="19">
        <v>825</v>
      </c>
      <c r="D2328" s="21">
        <v>12</v>
      </c>
      <c r="E2328" s="22" t="s">
        <v>257</v>
      </c>
      <c r="F2328" s="93" t="s">
        <v>1908</v>
      </c>
      <c r="G2328" s="58"/>
      <c r="H2328" s="9">
        <f>H2329</f>
        <v>106316</v>
      </c>
      <c r="I2328" s="217">
        <f t="shared" si="1245"/>
        <v>0</v>
      </c>
      <c r="J2328" s="9">
        <f t="shared" si="1245"/>
        <v>106316</v>
      </c>
      <c r="K2328" s="9">
        <f t="shared" si="1246"/>
        <v>105658</v>
      </c>
      <c r="L2328" s="217">
        <f t="shared" si="1247"/>
        <v>-1706</v>
      </c>
      <c r="M2328" s="9">
        <f t="shared" si="1247"/>
        <v>103952</v>
      </c>
      <c r="N2328" s="9">
        <f t="shared" si="1246"/>
        <v>107947</v>
      </c>
      <c r="O2328" s="217">
        <f t="shared" si="1248"/>
        <v>-1774</v>
      </c>
      <c r="P2328" s="9">
        <f t="shared" si="1248"/>
        <v>106173</v>
      </c>
    </row>
    <row r="2329" spans="2:16" ht="63" customHeight="1" x14ac:dyDescent="0.25">
      <c r="B2329" s="190" t="s">
        <v>185</v>
      </c>
      <c r="C2329" s="19">
        <v>825</v>
      </c>
      <c r="D2329" s="21">
        <v>12</v>
      </c>
      <c r="E2329" s="22" t="s">
        <v>257</v>
      </c>
      <c r="F2329" s="93" t="s">
        <v>1909</v>
      </c>
      <c r="G2329" s="59" t="s">
        <v>150</v>
      </c>
      <c r="H2329" s="43">
        <v>106316</v>
      </c>
      <c r="I2329" s="213"/>
      <c r="J2329" s="43">
        <f>H2329+I2329</f>
        <v>106316</v>
      </c>
      <c r="K2329" s="43">
        <v>105658</v>
      </c>
      <c r="L2329" s="213">
        <v>-1706</v>
      </c>
      <c r="M2329" s="43">
        <f>K2329+L2329</f>
        <v>103952</v>
      </c>
      <c r="N2329" s="43">
        <v>107947</v>
      </c>
      <c r="O2329" s="213">
        <v>-1774</v>
      </c>
      <c r="P2329" s="43">
        <f>N2329+O2329</f>
        <v>106173</v>
      </c>
    </row>
    <row r="2330" spans="2:16" ht="15.75" x14ac:dyDescent="0.25">
      <c r="B2330" s="158" t="s">
        <v>1910</v>
      </c>
      <c r="C2330" s="19">
        <v>825</v>
      </c>
      <c r="D2330" s="19">
        <v>12</v>
      </c>
      <c r="E2330" s="20" t="s">
        <v>251</v>
      </c>
      <c r="F2330" s="19"/>
      <c r="G2330" s="29"/>
      <c r="H2330" s="8">
        <f t="shared" ref="H2330:J2331" si="1249">H2331</f>
        <v>76866</v>
      </c>
      <c r="I2330" s="211">
        <f t="shared" si="1249"/>
        <v>0</v>
      </c>
      <c r="J2330" s="8">
        <f t="shared" si="1249"/>
        <v>76866</v>
      </c>
      <c r="K2330" s="8">
        <f t="shared" ref="K2330:N2331" si="1250">K2331</f>
        <v>78491</v>
      </c>
      <c r="L2330" s="211">
        <f>L2331</f>
        <v>-2050</v>
      </c>
      <c r="M2330" s="8">
        <f>M2331</f>
        <v>76441</v>
      </c>
      <c r="N2330" s="8">
        <f t="shared" si="1250"/>
        <v>81247</v>
      </c>
      <c r="O2330" s="211">
        <f>O2331</f>
        <v>-2133</v>
      </c>
      <c r="P2330" s="8">
        <f>P2331</f>
        <v>79114</v>
      </c>
    </row>
    <row r="2331" spans="2:16" ht="57" customHeight="1" x14ac:dyDescent="0.25">
      <c r="B2331" s="157" t="s">
        <v>1858</v>
      </c>
      <c r="C2331" s="19">
        <v>825</v>
      </c>
      <c r="D2331" s="21">
        <v>12</v>
      </c>
      <c r="E2331" s="22" t="s">
        <v>251</v>
      </c>
      <c r="F2331" s="87" t="s">
        <v>48</v>
      </c>
      <c r="G2331" s="60"/>
      <c r="H2331" s="9">
        <f t="shared" si="1249"/>
        <v>76866</v>
      </c>
      <c r="I2331" s="217">
        <f t="shared" si="1249"/>
        <v>0</v>
      </c>
      <c r="J2331" s="9">
        <f t="shared" si="1249"/>
        <v>76866</v>
      </c>
      <c r="K2331" s="9">
        <f t="shared" si="1250"/>
        <v>78491</v>
      </c>
      <c r="L2331" s="217">
        <f>L2332</f>
        <v>-2050</v>
      </c>
      <c r="M2331" s="9">
        <f>M2332</f>
        <v>76441</v>
      </c>
      <c r="N2331" s="9">
        <f t="shared" si="1250"/>
        <v>81247</v>
      </c>
      <c r="O2331" s="217">
        <f>O2332</f>
        <v>-2133</v>
      </c>
      <c r="P2331" s="9">
        <f>P2332</f>
        <v>79114</v>
      </c>
    </row>
    <row r="2332" spans="2:16" ht="57.75" customHeight="1" x14ac:dyDescent="0.25">
      <c r="B2332" s="190" t="s">
        <v>1905</v>
      </c>
      <c r="C2332" s="19">
        <v>825</v>
      </c>
      <c r="D2332" s="21">
        <v>12</v>
      </c>
      <c r="E2332" s="22" t="s">
        <v>251</v>
      </c>
      <c r="F2332" s="87" t="s">
        <v>1906</v>
      </c>
      <c r="G2332" s="60"/>
      <c r="H2332" s="9">
        <f t="shared" ref="H2332:P2332" si="1251">H2333+H2335</f>
        <v>76866</v>
      </c>
      <c r="I2332" s="217">
        <f t="shared" si="1251"/>
        <v>0</v>
      </c>
      <c r="J2332" s="9">
        <f t="shared" si="1251"/>
        <v>76866</v>
      </c>
      <c r="K2332" s="9">
        <f t="shared" si="1251"/>
        <v>78491</v>
      </c>
      <c r="L2332" s="217">
        <f t="shared" si="1251"/>
        <v>-2050</v>
      </c>
      <c r="M2332" s="9">
        <f t="shared" si="1251"/>
        <v>76441</v>
      </c>
      <c r="N2332" s="9">
        <f t="shared" si="1251"/>
        <v>81247</v>
      </c>
      <c r="O2332" s="217">
        <f t="shared" si="1251"/>
        <v>-2133</v>
      </c>
      <c r="P2332" s="9">
        <f t="shared" si="1251"/>
        <v>79114</v>
      </c>
    </row>
    <row r="2333" spans="2:16" ht="27.75" customHeight="1" x14ac:dyDescent="0.25">
      <c r="B2333" s="190" t="s">
        <v>1911</v>
      </c>
      <c r="C2333" s="19">
        <v>825</v>
      </c>
      <c r="D2333" s="21">
        <v>12</v>
      </c>
      <c r="E2333" s="22" t="s">
        <v>251</v>
      </c>
      <c r="F2333" s="87" t="s">
        <v>1912</v>
      </c>
      <c r="G2333" s="60"/>
      <c r="H2333" s="9">
        <f t="shared" ref="H2333:P2333" si="1252">H2334</f>
        <v>76762</v>
      </c>
      <c r="I2333" s="217">
        <f t="shared" si="1252"/>
        <v>0</v>
      </c>
      <c r="J2333" s="9">
        <f t="shared" si="1252"/>
        <v>76762</v>
      </c>
      <c r="K2333" s="9">
        <f t="shared" si="1252"/>
        <v>78387</v>
      </c>
      <c r="L2333" s="217">
        <f t="shared" si="1252"/>
        <v>-2050</v>
      </c>
      <c r="M2333" s="9">
        <f t="shared" si="1252"/>
        <v>76337</v>
      </c>
      <c r="N2333" s="9">
        <f t="shared" si="1252"/>
        <v>81143</v>
      </c>
      <c r="O2333" s="217">
        <f t="shared" si="1252"/>
        <v>-2133</v>
      </c>
      <c r="P2333" s="9">
        <f t="shared" si="1252"/>
        <v>79010</v>
      </c>
    </row>
    <row r="2334" spans="2:16" ht="56.25" customHeight="1" x14ac:dyDescent="0.25">
      <c r="B2334" s="190" t="s">
        <v>317</v>
      </c>
      <c r="C2334" s="19">
        <v>825</v>
      </c>
      <c r="D2334" s="21">
        <v>12</v>
      </c>
      <c r="E2334" s="22" t="s">
        <v>251</v>
      </c>
      <c r="F2334" s="87" t="s">
        <v>1913</v>
      </c>
      <c r="G2334" s="61" t="s">
        <v>150</v>
      </c>
      <c r="H2334" s="43">
        <v>76762</v>
      </c>
      <c r="I2334" s="213"/>
      <c r="J2334" s="43">
        <f>H2334+I2334</f>
        <v>76762</v>
      </c>
      <c r="K2334" s="43">
        <v>78387</v>
      </c>
      <c r="L2334" s="213">
        <v>-2050</v>
      </c>
      <c r="M2334" s="43">
        <f>K2334+L2334</f>
        <v>76337</v>
      </c>
      <c r="N2334" s="43">
        <v>81143</v>
      </c>
      <c r="O2334" s="213">
        <v>-2133</v>
      </c>
      <c r="P2334" s="43">
        <f>N2334+O2334</f>
        <v>79010</v>
      </c>
    </row>
    <row r="2335" spans="2:16" ht="45" customHeight="1" x14ac:dyDescent="0.25">
      <c r="B2335" s="190" t="s">
        <v>1914</v>
      </c>
      <c r="C2335" s="19">
        <v>825</v>
      </c>
      <c r="D2335" s="21">
        <v>12</v>
      </c>
      <c r="E2335" s="22" t="s">
        <v>251</v>
      </c>
      <c r="F2335" s="93" t="s">
        <v>2136</v>
      </c>
      <c r="G2335" s="60"/>
      <c r="H2335" s="43">
        <f t="shared" ref="H2335:P2335" si="1253">H2336</f>
        <v>104</v>
      </c>
      <c r="I2335" s="213">
        <f t="shared" si="1253"/>
        <v>0</v>
      </c>
      <c r="J2335" s="43">
        <f t="shared" si="1253"/>
        <v>104</v>
      </c>
      <c r="K2335" s="43">
        <f t="shared" si="1253"/>
        <v>104</v>
      </c>
      <c r="L2335" s="213">
        <f t="shared" si="1253"/>
        <v>0</v>
      </c>
      <c r="M2335" s="43">
        <f t="shared" si="1253"/>
        <v>104</v>
      </c>
      <c r="N2335" s="43">
        <f t="shared" si="1253"/>
        <v>104</v>
      </c>
      <c r="O2335" s="213">
        <f t="shared" si="1253"/>
        <v>0</v>
      </c>
      <c r="P2335" s="43">
        <f t="shared" si="1253"/>
        <v>104</v>
      </c>
    </row>
    <row r="2336" spans="2:16" ht="47.25" customHeight="1" x14ac:dyDescent="0.25">
      <c r="B2336" s="190" t="s">
        <v>661</v>
      </c>
      <c r="C2336" s="19">
        <v>825</v>
      </c>
      <c r="D2336" s="21">
        <v>12</v>
      </c>
      <c r="E2336" s="22" t="s">
        <v>251</v>
      </c>
      <c r="F2336" s="93" t="s">
        <v>2137</v>
      </c>
      <c r="G2336" s="61" t="s">
        <v>20</v>
      </c>
      <c r="H2336" s="43">
        <v>104</v>
      </c>
      <c r="I2336" s="213"/>
      <c r="J2336" s="43">
        <f>H2336+I2336</f>
        <v>104</v>
      </c>
      <c r="K2336" s="43">
        <v>104</v>
      </c>
      <c r="L2336" s="213"/>
      <c r="M2336" s="43">
        <f>K2336+L2336</f>
        <v>104</v>
      </c>
      <c r="N2336" s="43">
        <v>104</v>
      </c>
      <c r="O2336" s="213"/>
      <c r="P2336" s="43">
        <f>N2336+O2336</f>
        <v>104</v>
      </c>
    </row>
    <row r="2337" spans="2:16" ht="15.75" x14ac:dyDescent="0.25">
      <c r="B2337" s="158" t="s">
        <v>1915</v>
      </c>
      <c r="C2337" s="19">
        <v>825</v>
      </c>
      <c r="D2337" s="17" t="s">
        <v>156</v>
      </c>
      <c r="E2337" s="17" t="s">
        <v>63</v>
      </c>
      <c r="F2337" s="21"/>
      <c r="G2337" s="25"/>
      <c r="H2337" s="8">
        <f t="shared" ref="H2337:P2337" si="1254">H2340</f>
        <v>25154</v>
      </c>
      <c r="I2337" s="211">
        <f t="shared" si="1254"/>
        <v>0</v>
      </c>
      <c r="J2337" s="8">
        <f t="shared" si="1254"/>
        <v>25154</v>
      </c>
      <c r="K2337" s="8">
        <f t="shared" si="1254"/>
        <v>25154</v>
      </c>
      <c r="L2337" s="211">
        <f t="shared" si="1254"/>
        <v>0</v>
      </c>
      <c r="M2337" s="8">
        <f t="shared" si="1254"/>
        <v>25154</v>
      </c>
      <c r="N2337" s="8">
        <f t="shared" si="1254"/>
        <v>25154</v>
      </c>
      <c r="O2337" s="211">
        <f t="shared" si="1254"/>
        <v>0</v>
      </c>
      <c r="P2337" s="8">
        <f t="shared" si="1254"/>
        <v>25154</v>
      </c>
    </row>
    <row r="2338" spans="2:16" ht="66.75" customHeight="1" x14ac:dyDescent="0.25">
      <c r="B2338" s="157" t="s">
        <v>1858</v>
      </c>
      <c r="C2338" s="49">
        <v>825</v>
      </c>
      <c r="D2338" s="52" t="s">
        <v>156</v>
      </c>
      <c r="E2338" s="52" t="s">
        <v>63</v>
      </c>
      <c r="F2338" s="87" t="s">
        <v>48</v>
      </c>
      <c r="G2338" s="25"/>
      <c r="H2338" s="9">
        <f t="shared" ref="H2338:J2339" si="1255">H2339</f>
        <v>25154</v>
      </c>
      <c r="I2338" s="217">
        <f t="shared" si="1255"/>
        <v>0</v>
      </c>
      <c r="J2338" s="9">
        <f t="shared" si="1255"/>
        <v>25154</v>
      </c>
      <c r="K2338" s="9">
        <f t="shared" ref="K2338:N2339" si="1256">K2339</f>
        <v>25154</v>
      </c>
      <c r="L2338" s="217">
        <f>L2339</f>
        <v>0</v>
      </c>
      <c r="M2338" s="9">
        <f>M2339</f>
        <v>25154</v>
      </c>
      <c r="N2338" s="9">
        <f t="shared" si="1256"/>
        <v>25154</v>
      </c>
      <c r="O2338" s="217">
        <f>O2339</f>
        <v>0</v>
      </c>
      <c r="P2338" s="9">
        <f>P2339</f>
        <v>25154</v>
      </c>
    </row>
    <row r="2339" spans="2:16" ht="15.75" customHeight="1" x14ac:dyDescent="0.25">
      <c r="B2339" s="156" t="s">
        <v>1916</v>
      </c>
      <c r="C2339" s="49">
        <v>825</v>
      </c>
      <c r="D2339" s="52" t="s">
        <v>156</v>
      </c>
      <c r="E2339" s="52" t="s">
        <v>63</v>
      </c>
      <c r="F2339" s="87" t="s">
        <v>1917</v>
      </c>
      <c r="G2339" s="25"/>
      <c r="H2339" s="9">
        <f t="shared" si="1255"/>
        <v>25154</v>
      </c>
      <c r="I2339" s="217">
        <f t="shared" si="1255"/>
        <v>0</v>
      </c>
      <c r="J2339" s="9">
        <f t="shared" si="1255"/>
        <v>25154</v>
      </c>
      <c r="K2339" s="9">
        <f t="shared" si="1256"/>
        <v>25154</v>
      </c>
      <c r="L2339" s="217">
        <f>L2340</f>
        <v>0</v>
      </c>
      <c r="M2339" s="9">
        <f>M2340</f>
        <v>25154</v>
      </c>
      <c r="N2339" s="9">
        <f t="shared" si="1256"/>
        <v>25154</v>
      </c>
      <c r="O2339" s="217">
        <f>O2340</f>
        <v>0</v>
      </c>
      <c r="P2339" s="9">
        <f>P2340</f>
        <v>25154</v>
      </c>
    </row>
    <row r="2340" spans="2:16" ht="18.75" customHeight="1" x14ac:dyDescent="0.25">
      <c r="B2340" s="157" t="s">
        <v>1167</v>
      </c>
      <c r="C2340" s="49">
        <v>825</v>
      </c>
      <c r="D2340" s="52" t="s">
        <v>156</v>
      </c>
      <c r="E2340" s="52" t="s">
        <v>63</v>
      </c>
      <c r="F2340" s="87" t="s">
        <v>1918</v>
      </c>
      <c r="G2340" s="46"/>
      <c r="H2340" s="43">
        <f t="shared" ref="H2340:P2340" si="1257">H2341+H2342</f>
        <v>25154</v>
      </c>
      <c r="I2340" s="213">
        <f t="shared" si="1257"/>
        <v>0</v>
      </c>
      <c r="J2340" s="43">
        <f t="shared" si="1257"/>
        <v>25154</v>
      </c>
      <c r="K2340" s="43">
        <f t="shared" si="1257"/>
        <v>25154</v>
      </c>
      <c r="L2340" s="213">
        <f t="shared" si="1257"/>
        <v>0</v>
      </c>
      <c r="M2340" s="43">
        <f t="shared" si="1257"/>
        <v>25154</v>
      </c>
      <c r="N2340" s="43">
        <f t="shared" si="1257"/>
        <v>25154</v>
      </c>
      <c r="O2340" s="213">
        <f t="shared" si="1257"/>
        <v>0</v>
      </c>
      <c r="P2340" s="43">
        <f t="shared" si="1257"/>
        <v>25154</v>
      </c>
    </row>
    <row r="2341" spans="2:16" ht="30" x14ac:dyDescent="0.25">
      <c r="B2341" s="162" t="s">
        <v>661</v>
      </c>
      <c r="C2341" s="49">
        <v>825</v>
      </c>
      <c r="D2341" s="52" t="s">
        <v>156</v>
      </c>
      <c r="E2341" s="52" t="s">
        <v>63</v>
      </c>
      <c r="F2341" s="87" t="s">
        <v>1919</v>
      </c>
      <c r="G2341" s="52" t="s">
        <v>20</v>
      </c>
      <c r="H2341" s="43">
        <v>16438</v>
      </c>
      <c r="I2341" s="213"/>
      <c r="J2341" s="43">
        <f>H2341+I2341</f>
        <v>16438</v>
      </c>
      <c r="K2341" s="43">
        <v>16438</v>
      </c>
      <c r="L2341" s="213"/>
      <c r="M2341" s="43">
        <f>K2341+L2341</f>
        <v>16438</v>
      </c>
      <c r="N2341" s="43">
        <v>16438</v>
      </c>
      <c r="O2341" s="213"/>
      <c r="P2341" s="43">
        <f>N2341+O2341</f>
        <v>16438</v>
      </c>
    </row>
    <row r="2342" spans="2:16" ht="45.75" thickBot="1" x14ac:dyDescent="0.3">
      <c r="B2342" s="190" t="s">
        <v>325</v>
      </c>
      <c r="C2342" s="49">
        <v>825</v>
      </c>
      <c r="D2342" s="52" t="s">
        <v>156</v>
      </c>
      <c r="E2342" s="52" t="s">
        <v>63</v>
      </c>
      <c r="F2342" s="87" t="s">
        <v>1919</v>
      </c>
      <c r="G2342" s="52" t="s">
        <v>150</v>
      </c>
      <c r="H2342" s="43">
        <v>8716</v>
      </c>
      <c r="I2342" s="213"/>
      <c r="J2342" s="43">
        <f>H2342+I2342</f>
        <v>8716</v>
      </c>
      <c r="K2342" s="43">
        <v>8716</v>
      </c>
      <c r="L2342" s="213"/>
      <c r="M2342" s="43">
        <f>K2342+L2342</f>
        <v>8716</v>
      </c>
      <c r="N2342" s="43">
        <v>8716</v>
      </c>
      <c r="O2342" s="213"/>
      <c r="P2342" s="43">
        <f>N2342+O2342</f>
        <v>8716</v>
      </c>
    </row>
    <row r="2343" spans="2:16" ht="16.5" hidden="1" thickBot="1" x14ac:dyDescent="0.3">
      <c r="B2343" s="206"/>
      <c r="C2343" s="49">
        <v>825</v>
      </c>
      <c r="D2343" s="46"/>
      <c r="E2343" s="46"/>
      <c r="F2343" s="49"/>
      <c r="G2343" s="46"/>
      <c r="H2343" s="44"/>
      <c r="I2343" s="216"/>
      <c r="J2343" s="44"/>
      <c r="K2343" s="44"/>
      <c r="L2343" s="216"/>
      <c r="M2343" s="44"/>
      <c r="N2343" s="44"/>
      <c r="O2343" s="216"/>
      <c r="P2343" s="44"/>
    </row>
    <row r="2344" spans="2:16" ht="16.5" hidden="1" thickBot="1" x14ac:dyDescent="0.3">
      <c r="B2344" s="156"/>
      <c r="C2344" s="49">
        <v>825</v>
      </c>
      <c r="D2344" s="51"/>
      <c r="E2344" s="51"/>
      <c r="F2344" s="53"/>
      <c r="G2344" s="51"/>
      <c r="H2344" s="43"/>
      <c r="I2344" s="213"/>
      <c r="J2344" s="43"/>
      <c r="K2344" s="43"/>
      <c r="L2344" s="213"/>
      <c r="M2344" s="43"/>
      <c r="N2344" s="43"/>
      <c r="O2344" s="213"/>
      <c r="P2344" s="43"/>
    </row>
    <row r="2345" spans="2:16" ht="16.5" hidden="1" thickBot="1" x14ac:dyDescent="0.3">
      <c r="B2345" s="156"/>
      <c r="C2345" s="49">
        <v>825</v>
      </c>
      <c r="D2345" s="51"/>
      <c r="E2345" s="51"/>
      <c r="F2345" s="53"/>
      <c r="G2345" s="51"/>
      <c r="H2345" s="43"/>
      <c r="I2345" s="213"/>
      <c r="J2345" s="43"/>
      <c r="K2345" s="43"/>
      <c r="L2345" s="213"/>
      <c r="M2345" s="43"/>
      <c r="N2345" s="43"/>
      <c r="O2345" s="213"/>
      <c r="P2345" s="43"/>
    </row>
    <row r="2346" spans="2:16" ht="31.5" customHeight="1" thickBot="1" x14ac:dyDescent="0.3">
      <c r="B2346" s="165" t="s">
        <v>2351</v>
      </c>
      <c r="C2346" s="28">
        <v>826</v>
      </c>
      <c r="D2346" s="27"/>
      <c r="E2346" s="27"/>
      <c r="F2346" s="27"/>
      <c r="G2346" s="27"/>
      <c r="H2346" s="6">
        <f t="shared" ref="H2346:P2346" si="1258">H2355+H2347</f>
        <v>28460</v>
      </c>
      <c r="I2346" s="215">
        <f t="shared" si="1258"/>
        <v>0</v>
      </c>
      <c r="J2346" s="6">
        <f t="shared" si="1258"/>
        <v>28460</v>
      </c>
      <c r="K2346" s="6">
        <f t="shared" si="1258"/>
        <v>29226</v>
      </c>
      <c r="L2346" s="215">
        <f t="shared" si="1258"/>
        <v>-753</v>
      </c>
      <c r="M2346" s="6">
        <f t="shared" si="1258"/>
        <v>28473</v>
      </c>
      <c r="N2346" s="6">
        <f t="shared" si="1258"/>
        <v>29280</v>
      </c>
      <c r="O2346" s="215">
        <f t="shared" si="1258"/>
        <v>-755</v>
      </c>
      <c r="P2346" s="6">
        <f t="shared" si="1258"/>
        <v>28525</v>
      </c>
    </row>
    <row r="2347" spans="2:16" ht="15.75" x14ac:dyDescent="0.25">
      <c r="B2347" s="160" t="s">
        <v>9</v>
      </c>
      <c r="C2347" s="49">
        <v>826</v>
      </c>
      <c r="D2347" s="47" t="s">
        <v>14</v>
      </c>
      <c r="E2347" s="46"/>
      <c r="F2347" s="49"/>
      <c r="G2347" s="46"/>
      <c r="H2347" s="44">
        <f>H2348</f>
        <v>28409</v>
      </c>
      <c r="I2347" s="216">
        <f t="shared" ref="I2347:J2349" si="1259">I2348</f>
        <v>0</v>
      </c>
      <c r="J2347" s="44">
        <f t="shared" si="1259"/>
        <v>28409</v>
      </c>
      <c r="K2347" s="44">
        <f t="shared" ref="K2347:N2349" si="1260">K2348</f>
        <v>29175</v>
      </c>
      <c r="L2347" s="216">
        <f t="shared" ref="L2347:M2349" si="1261">L2348</f>
        <v>-753</v>
      </c>
      <c r="M2347" s="44">
        <f t="shared" si="1261"/>
        <v>28422</v>
      </c>
      <c r="N2347" s="44">
        <f t="shared" si="1260"/>
        <v>29229</v>
      </c>
      <c r="O2347" s="216">
        <f t="shared" ref="O2347:P2349" si="1262">O2348</f>
        <v>-755</v>
      </c>
      <c r="P2347" s="44">
        <f t="shared" si="1262"/>
        <v>28474</v>
      </c>
    </row>
    <row r="2348" spans="2:16" ht="44.25" customHeight="1" x14ac:dyDescent="0.25">
      <c r="B2348" s="160" t="s">
        <v>1920</v>
      </c>
      <c r="C2348" s="49">
        <v>826</v>
      </c>
      <c r="D2348" s="47" t="s">
        <v>14</v>
      </c>
      <c r="E2348" s="47" t="s">
        <v>212</v>
      </c>
      <c r="F2348" s="49"/>
      <c r="G2348" s="46"/>
      <c r="H2348" s="44">
        <f>H2349</f>
        <v>28409</v>
      </c>
      <c r="I2348" s="216">
        <f t="shared" si="1259"/>
        <v>0</v>
      </c>
      <c r="J2348" s="44">
        <f t="shared" si="1259"/>
        <v>28409</v>
      </c>
      <c r="K2348" s="44">
        <f t="shared" si="1260"/>
        <v>29175</v>
      </c>
      <c r="L2348" s="216">
        <f t="shared" si="1261"/>
        <v>-753</v>
      </c>
      <c r="M2348" s="44">
        <f t="shared" si="1261"/>
        <v>28422</v>
      </c>
      <c r="N2348" s="44">
        <f t="shared" si="1260"/>
        <v>29229</v>
      </c>
      <c r="O2348" s="216">
        <f t="shared" si="1262"/>
        <v>-755</v>
      </c>
      <c r="P2348" s="44">
        <f t="shared" si="1262"/>
        <v>28474</v>
      </c>
    </row>
    <row r="2349" spans="2:16" ht="15.75" x14ac:dyDescent="0.25">
      <c r="B2349" s="157" t="s">
        <v>28</v>
      </c>
      <c r="C2349" s="49">
        <v>826</v>
      </c>
      <c r="D2349" s="52" t="s">
        <v>14</v>
      </c>
      <c r="E2349" s="52" t="s">
        <v>212</v>
      </c>
      <c r="F2349" s="114" t="s">
        <v>127</v>
      </c>
      <c r="G2349" s="51"/>
      <c r="H2349" s="43">
        <f>H2350</f>
        <v>28409</v>
      </c>
      <c r="I2349" s="213">
        <f t="shared" si="1259"/>
        <v>0</v>
      </c>
      <c r="J2349" s="43">
        <f t="shared" si="1259"/>
        <v>28409</v>
      </c>
      <c r="K2349" s="43">
        <f t="shared" si="1260"/>
        <v>29175</v>
      </c>
      <c r="L2349" s="213">
        <f t="shared" si="1261"/>
        <v>-753</v>
      </c>
      <c r="M2349" s="43">
        <f t="shared" si="1261"/>
        <v>28422</v>
      </c>
      <c r="N2349" s="43">
        <f t="shared" si="1260"/>
        <v>29229</v>
      </c>
      <c r="O2349" s="213">
        <f t="shared" si="1262"/>
        <v>-755</v>
      </c>
      <c r="P2349" s="43">
        <f t="shared" si="1262"/>
        <v>28474</v>
      </c>
    </row>
    <row r="2350" spans="2:16" ht="16.5" customHeight="1" x14ac:dyDescent="0.25">
      <c r="B2350" s="159" t="s">
        <v>29</v>
      </c>
      <c r="C2350" s="49">
        <v>826</v>
      </c>
      <c r="D2350" s="52" t="s">
        <v>14</v>
      </c>
      <c r="E2350" s="52" t="s">
        <v>212</v>
      </c>
      <c r="F2350" s="114" t="s">
        <v>30</v>
      </c>
      <c r="G2350" s="51"/>
      <c r="H2350" s="43">
        <f t="shared" ref="H2350:P2350" si="1263">H2351+H2352+H2353+H2354</f>
        <v>28409</v>
      </c>
      <c r="I2350" s="213">
        <f t="shared" si="1263"/>
        <v>0</v>
      </c>
      <c r="J2350" s="43">
        <f t="shared" si="1263"/>
        <v>28409</v>
      </c>
      <c r="K2350" s="43">
        <f t="shared" si="1263"/>
        <v>29175</v>
      </c>
      <c r="L2350" s="213">
        <f t="shared" si="1263"/>
        <v>-753</v>
      </c>
      <c r="M2350" s="43">
        <f t="shared" si="1263"/>
        <v>28422</v>
      </c>
      <c r="N2350" s="43">
        <f t="shared" si="1263"/>
        <v>29229</v>
      </c>
      <c r="O2350" s="213">
        <f t="shared" si="1263"/>
        <v>-755</v>
      </c>
      <c r="P2350" s="43">
        <f t="shared" si="1263"/>
        <v>28474</v>
      </c>
    </row>
    <row r="2351" spans="2:16" ht="95.25" customHeight="1" x14ac:dyDescent="0.25">
      <c r="B2351" s="162" t="s">
        <v>1921</v>
      </c>
      <c r="C2351" s="49">
        <v>826</v>
      </c>
      <c r="D2351" s="52" t="s">
        <v>14</v>
      </c>
      <c r="E2351" s="52" t="s">
        <v>212</v>
      </c>
      <c r="F2351" s="114" t="s">
        <v>1922</v>
      </c>
      <c r="G2351" s="52" t="s">
        <v>18</v>
      </c>
      <c r="H2351" s="43">
        <v>4250</v>
      </c>
      <c r="I2351" s="213"/>
      <c r="J2351" s="43">
        <f>H2351+I2351</f>
        <v>4250</v>
      </c>
      <c r="K2351" s="43">
        <v>4380</v>
      </c>
      <c r="L2351" s="213">
        <v>-130</v>
      </c>
      <c r="M2351" s="43">
        <f>K2351+L2351</f>
        <v>4250</v>
      </c>
      <c r="N2351" s="43">
        <v>4380</v>
      </c>
      <c r="O2351" s="213">
        <v>-130</v>
      </c>
      <c r="P2351" s="43">
        <f>N2351+O2351</f>
        <v>4250</v>
      </c>
    </row>
    <row r="2352" spans="2:16" ht="94.5" customHeight="1" x14ac:dyDescent="0.25">
      <c r="B2352" s="157" t="s">
        <v>37</v>
      </c>
      <c r="C2352" s="49">
        <v>826</v>
      </c>
      <c r="D2352" s="52" t="s">
        <v>14</v>
      </c>
      <c r="E2352" s="52" t="s">
        <v>212</v>
      </c>
      <c r="F2352" s="114" t="s">
        <v>38</v>
      </c>
      <c r="G2352" s="52" t="s">
        <v>18</v>
      </c>
      <c r="H2352" s="43">
        <v>21353</v>
      </c>
      <c r="I2352" s="213"/>
      <c r="J2352" s="43">
        <f>H2352+I2352</f>
        <v>21353</v>
      </c>
      <c r="K2352" s="43">
        <v>21989</v>
      </c>
      <c r="L2352" s="213">
        <v>-623</v>
      </c>
      <c r="M2352" s="43">
        <f>K2352+L2352</f>
        <v>21366</v>
      </c>
      <c r="N2352" s="43">
        <v>22043</v>
      </c>
      <c r="O2352" s="213">
        <v>-625</v>
      </c>
      <c r="P2352" s="43">
        <f>N2352+O2352</f>
        <v>21418</v>
      </c>
    </row>
    <row r="2353" spans="2:16" ht="55.5" customHeight="1" x14ac:dyDescent="0.25">
      <c r="B2353" s="157" t="s">
        <v>39</v>
      </c>
      <c r="C2353" s="46">
        <v>826</v>
      </c>
      <c r="D2353" s="52" t="s">
        <v>14</v>
      </c>
      <c r="E2353" s="52" t="s">
        <v>212</v>
      </c>
      <c r="F2353" s="114" t="s">
        <v>38</v>
      </c>
      <c r="G2353" s="52" t="s">
        <v>20</v>
      </c>
      <c r="H2353" s="43">
        <v>2741</v>
      </c>
      <c r="I2353" s="213"/>
      <c r="J2353" s="43">
        <f>H2353+I2353</f>
        <v>2741</v>
      </c>
      <c r="K2353" s="43">
        <v>2741</v>
      </c>
      <c r="L2353" s="213"/>
      <c r="M2353" s="43">
        <f>K2353+L2353</f>
        <v>2741</v>
      </c>
      <c r="N2353" s="43">
        <v>2741</v>
      </c>
      <c r="O2353" s="213"/>
      <c r="P2353" s="43">
        <f>N2353+O2353</f>
        <v>2741</v>
      </c>
    </row>
    <row r="2354" spans="2:16" ht="44.25" customHeight="1" x14ac:dyDescent="0.25">
      <c r="B2354" s="159" t="s">
        <v>40</v>
      </c>
      <c r="C2354" s="46">
        <v>826</v>
      </c>
      <c r="D2354" s="52" t="s">
        <v>14</v>
      </c>
      <c r="E2354" s="52" t="s">
        <v>212</v>
      </c>
      <c r="F2354" s="114" t="s">
        <v>38</v>
      </c>
      <c r="G2354" s="52" t="s">
        <v>22</v>
      </c>
      <c r="H2354" s="43">
        <v>65</v>
      </c>
      <c r="I2354" s="213"/>
      <c r="J2354" s="43">
        <f>H2354+I2354</f>
        <v>65</v>
      </c>
      <c r="K2354" s="43">
        <v>65</v>
      </c>
      <c r="L2354" s="213"/>
      <c r="M2354" s="43">
        <f>K2354+L2354</f>
        <v>65</v>
      </c>
      <c r="N2354" s="43">
        <v>65</v>
      </c>
      <c r="O2354" s="213"/>
      <c r="P2354" s="43">
        <f>N2354+O2354</f>
        <v>65</v>
      </c>
    </row>
    <row r="2355" spans="2:16" s="12" customFormat="1" ht="15.75" x14ac:dyDescent="0.25">
      <c r="B2355" s="158" t="s">
        <v>47</v>
      </c>
      <c r="C2355" s="65">
        <v>826</v>
      </c>
      <c r="D2355" s="19" t="s">
        <v>360</v>
      </c>
      <c r="E2355" s="19"/>
      <c r="F2355" s="19"/>
      <c r="G2355" s="29"/>
      <c r="H2355" s="8">
        <f>H2356</f>
        <v>51</v>
      </c>
      <c r="I2355" s="211">
        <f t="shared" ref="I2355:J2359" si="1264">I2356</f>
        <v>0</v>
      </c>
      <c r="J2355" s="8">
        <f t="shared" si="1264"/>
        <v>51</v>
      </c>
      <c r="K2355" s="8">
        <f t="shared" ref="K2355:N2359" si="1265">K2356</f>
        <v>51</v>
      </c>
      <c r="L2355" s="211">
        <f t="shared" ref="L2355:M2359" si="1266">L2356</f>
        <v>0</v>
      </c>
      <c r="M2355" s="8">
        <f t="shared" si="1266"/>
        <v>51</v>
      </c>
      <c r="N2355" s="8">
        <f t="shared" si="1265"/>
        <v>51</v>
      </c>
      <c r="O2355" s="211">
        <f t="shared" ref="O2355:P2359" si="1267">O2356</f>
        <v>0</v>
      </c>
      <c r="P2355" s="8">
        <f t="shared" si="1267"/>
        <v>51</v>
      </c>
    </row>
    <row r="2356" spans="2:16" s="12" customFormat="1" ht="29.25" x14ac:dyDescent="0.25">
      <c r="B2356" s="158" t="s">
        <v>49</v>
      </c>
      <c r="C2356" s="65">
        <v>826</v>
      </c>
      <c r="D2356" s="34" t="s">
        <v>48</v>
      </c>
      <c r="E2356" s="34" t="s">
        <v>15</v>
      </c>
      <c r="F2356" s="33"/>
      <c r="G2356" s="35"/>
      <c r="H2356" s="8">
        <f>H2357</f>
        <v>51</v>
      </c>
      <c r="I2356" s="211">
        <f t="shared" si="1264"/>
        <v>0</v>
      </c>
      <c r="J2356" s="8">
        <f t="shared" si="1264"/>
        <v>51</v>
      </c>
      <c r="K2356" s="8">
        <f t="shared" si="1265"/>
        <v>51</v>
      </c>
      <c r="L2356" s="211">
        <f t="shared" si="1266"/>
        <v>0</v>
      </c>
      <c r="M2356" s="8">
        <f t="shared" si="1266"/>
        <v>51</v>
      </c>
      <c r="N2356" s="8">
        <f t="shared" si="1265"/>
        <v>51</v>
      </c>
      <c r="O2356" s="211">
        <f t="shared" si="1267"/>
        <v>0</v>
      </c>
      <c r="P2356" s="8">
        <f t="shared" si="1267"/>
        <v>51</v>
      </c>
    </row>
    <row r="2357" spans="2:16" s="12" customFormat="1" ht="41.25" customHeight="1" x14ac:dyDescent="0.25">
      <c r="B2357" s="156" t="s">
        <v>50</v>
      </c>
      <c r="C2357" s="65">
        <v>826</v>
      </c>
      <c r="D2357" s="61" t="s">
        <v>48</v>
      </c>
      <c r="E2357" s="61" t="s">
        <v>15</v>
      </c>
      <c r="F2357" s="93" t="s">
        <v>51</v>
      </c>
      <c r="G2357" s="58"/>
      <c r="H2357" s="9">
        <f>H2358</f>
        <v>51</v>
      </c>
      <c r="I2357" s="217">
        <f t="shared" si="1264"/>
        <v>0</v>
      </c>
      <c r="J2357" s="9">
        <f t="shared" si="1264"/>
        <v>51</v>
      </c>
      <c r="K2357" s="9">
        <f t="shared" si="1265"/>
        <v>51</v>
      </c>
      <c r="L2357" s="217">
        <f t="shared" si="1266"/>
        <v>0</v>
      </c>
      <c r="M2357" s="9">
        <f t="shared" si="1266"/>
        <v>51</v>
      </c>
      <c r="N2357" s="9">
        <f t="shared" si="1265"/>
        <v>51</v>
      </c>
      <c r="O2357" s="217">
        <f t="shared" si="1267"/>
        <v>0</v>
      </c>
      <c r="P2357" s="9">
        <f t="shared" si="1267"/>
        <v>51</v>
      </c>
    </row>
    <row r="2358" spans="2:16" s="12" customFormat="1" ht="39.75" customHeight="1" x14ac:dyDescent="0.25">
      <c r="B2358" s="156" t="s">
        <v>205</v>
      </c>
      <c r="C2358" s="65">
        <v>826</v>
      </c>
      <c r="D2358" s="61" t="s">
        <v>48</v>
      </c>
      <c r="E2358" s="61" t="s">
        <v>15</v>
      </c>
      <c r="F2358" s="93" t="s">
        <v>53</v>
      </c>
      <c r="G2358" s="58"/>
      <c r="H2358" s="9">
        <f>H2359</f>
        <v>51</v>
      </c>
      <c r="I2358" s="217">
        <f t="shared" si="1264"/>
        <v>0</v>
      </c>
      <c r="J2358" s="9">
        <f t="shared" si="1264"/>
        <v>51</v>
      </c>
      <c r="K2358" s="9">
        <f t="shared" si="1265"/>
        <v>51</v>
      </c>
      <c r="L2358" s="217">
        <f t="shared" si="1266"/>
        <v>0</v>
      </c>
      <c r="M2358" s="9">
        <f t="shared" si="1266"/>
        <v>51</v>
      </c>
      <c r="N2358" s="9">
        <f t="shared" si="1265"/>
        <v>51</v>
      </c>
      <c r="O2358" s="217">
        <f t="shared" si="1267"/>
        <v>0</v>
      </c>
      <c r="P2358" s="9">
        <f t="shared" si="1267"/>
        <v>51</v>
      </c>
    </row>
    <row r="2359" spans="2:16" s="12" customFormat="1" ht="40.5" customHeight="1" x14ac:dyDescent="0.25">
      <c r="B2359" s="156" t="s">
        <v>54</v>
      </c>
      <c r="C2359" s="65">
        <v>826</v>
      </c>
      <c r="D2359" s="61" t="s">
        <v>48</v>
      </c>
      <c r="E2359" s="61" t="s">
        <v>15</v>
      </c>
      <c r="F2359" s="93" t="s">
        <v>55</v>
      </c>
      <c r="G2359" s="58"/>
      <c r="H2359" s="9">
        <f>H2360</f>
        <v>51</v>
      </c>
      <c r="I2359" s="217">
        <f t="shared" si="1264"/>
        <v>0</v>
      </c>
      <c r="J2359" s="9">
        <f t="shared" si="1264"/>
        <v>51</v>
      </c>
      <c r="K2359" s="9">
        <f t="shared" si="1265"/>
        <v>51</v>
      </c>
      <c r="L2359" s="217">
        <f t="shared" si="1266"/>
        <v>0</v>
      </c>
      <c r="M2359" s="9">
        <f t="shared" si="1266"/>
        <v>51</v>
      </c>
      <c r="N2359" s="9">
        <f t="shared" si="1265"/>
        <v>51</v>
      </c>
      <c r="O2359" s="217">
        <f t="shared" si="1267"/>
        <v>0</v>
      </c>
      <c r="P2359" s="9">
        <f t="shared" si="1267"/>
        <v>51</v>
      </c>
    </row>
    <row r="2360" spans="2:16" s="12" customFormat="1" ht="96.75" customHeight="1" thickBot="1" x14ac:dyDescent="0.3">
      <c r="B2360" s="156" t="s">
        <v>2325</v>
      </c>
      <c r="C2360" s="65">
        <v>826</v>
      </c>
      <c r="D2360" s="61" t="s">
        <v>48</v>
      </c>
      <c r="E2360" s="61" t="s">
        <v>15</v>
      </c>
      <c r="F2360" s="93" t="s">
        <v>56</v>
      </c>
      <c r="G2360" s="59" t="s">
        <v>20</v>
      </c>
      <c r="H2360" s="43">
        <v>51</v>
      </c>
      <c r="I2360" s="213"/>
      <c r="J2360" s="43">
        <f>H2360+I2360</f>
        <v>51</v>
      </c>
      <c r="K2360" s="43">
        <v>51</v>
      </c>
      <c r="L2360" s="213"/>
      <c r="M2360" s="43">
        <f>K2360+L2360</f>
        <v>51</v>
      </c>
      <c r="N2360" s="43">
        <v>51</v>
      </c>
      <c r="O2360" s="213"/>
      <c r="P2360" s="43">
        <f>N2360+O2360</f>
        <v>51</v>
      </c>
    </row>
    <row r="2361" spans="2:16" s="12" customFormat="1" ht="33" customHeight="1" thickBot="1" x14ac:dyDescent="0.3">
      <c r="B2361" s="165" t="s">
        <v>1923</v>
      </c>
      <c r="C2361" s="28">
        <v>827</v>
      </c>
      <c r="D2361" s="28"/>
      <c r="E2361" s="28"/>
      <c r="F2361" s="28"/>
      <c r="G2361" s="28"/>
      <c r="H2361" s="6">
        <f t="shared" ref="H2361:P2361" si="1268">H2362+H2369</f>
        <v>27543</v>
      </c>
      <c r="I2361" s="215">
        <f t="shared" si="1268"/>
        <v>0</v>
      </c>
      <c r="J2361" s="6">
        <f t="shared" si="1268"/>
        <v>27543</v>
      </c>
      <c r="K2361" s="6">
        <f t="shared" si="1268"/>
        <v>28336</v>
      </c>
      <c r="L2361" s="215">
        <f t="shared" si="1268"/>
        <v>-770</v>
      </c>
      <c r="M2361" s="6">
        <f t="shared" si="1268"/>
        <v>27566</v>
      </c>
      <c r="N2361" s="6">
        <f t="shared" si="1268"/>
        <v>28430</v>
      </c>
      <c r="O2361" s="215">
        <f t="shared" si="1268"/>
        <v>-773</v>
      </c>
      <c r="P2361" s="6">
        <f t="shared" si="1268"/>
        <v>27657</v>
      </c>
    </row>
    <row r="2362" spans="2:16" s="12" customFormat="1" ht="15.75" x14ac:dyDescent="0.25">
      <c r="B2362" s="158" t="s">
        <v>9</v>
      </c>
      <c r="C2362" s="129">
        <v>827</v>
      </c>
      <c r="D2362" s="76" t="s">
        <v>14</v>
      </c>
      <c r="E2362" s="75"/>
      <c r="F2362" s="75"/>
      <c r="G2362" s="35"/>
      <c r="H2362" s="153">
        <f>H2363</f>
        <v>27514</v>
      </c>
      <c r="I2362" s="228">
        <f t="shared" ref="I2362:J2364" si="1269">I2363</f>
        <v>0</v>
      </c>
      <c r="J2362" s="153">
        <f t="shared" si="1269"/>
        <v>27514</v>
      </c>
      <c r="K2362" s="153">
        <f t="shared" ref="K2362:N2364" si="1270">K2363</f>
        <v>28307</v>
      </c>
      <c r="L2362" s="228">
        <f t="shared" ref="L2362:M2364" si="1271">L2363</f>
        <v>-770</v>
      </c>
      <c r="M2362" s="153">
        <f t="shared" si="1271"/>
        <v>27537</v>
      </c>
      <c r="N2362" s="153">
        <f t="shared" si="1270"/>
        <v>28401</v>
      </c>
      <c r="O2362" s="228">
        <f t="shared" ref="O2362:P2364" si="1272">O2363</f>
        <v>-773</v>
      </c>
      <c r="P2362" s="153">
        <f t="shared" si="1272"/>
        <v>27628</v>
      </c>
    </row>
    <row r="2363" spans="2:16" s="12" customFormat="1" ht="52.5" customHeight="1" x14ac:dyDescent="0.25">
      <c r="B2363" s="160" t="s">
        <v>62</v>
      </c>
      <c r="C2363" s="19">
        <v>827</v>
      </c>
      <c r="D2363" s="34" t="s">
        <v>14</v>
      </c>
      <c r="E2363" s="34" t="s">
        <v>63</v>
      </c>
      <c r="F2363" s="33"/>
      <c r="G2363" s="35"/>
      <c r="H2363" s="44">
        <f>H2364</f>
        <v>27514</v>
      </c>
      <c r="I2363" s="216">
        <f t="shared" si="1269"/>
        <v>0</v>
      </c>
      <c r="J2363" s="44">
        <f t="shared" si="1269"/>
        <v>27514</v>
      </c>
      <c r="K2363" s="44">
        <f t="shared" si="1270"/>
        <v>28307</v>
      </c>
      <c r="L2363" s="216">
        <f t="shared" si="1271"/>
        <v>-770</v>
      </c>
      <c r="M2363" s="44">
        <f t="shared" si="1271"/>
        <v>27537</v>
      </c>
      <c r="N2363" s="44">
        <f t="shared" si="1270"/>
        <v>28401</v>
      </c>
      <c r="O2363" s="216">
        <f t="shared" si="1272"/>
        <v>-773</v>
      </c>
      <c r="P2363" s="44">
        <f t="shared" si="1272"/>
        <v>27628</v>
      </c>
    </row>
    <row r="2364" spans="2:16" s="12" customFormat="1" ht="28.5" customHeight="1" x14ac:dyDescent="0.25">
      <c r="B2364" s="157" t="s">
        <v>28</v>
      </c>
      <c r="C2364" s="19">
        <v>827</v>
      </c>
      <c r="D2364" s="61" t="s">
        <v>14</v>
      </c>
      <c r="E2364" s="61" t="s">
        <v>63</v>
      </c>
      <c r="F2364" s="93" t="s">
        <v>285</v>
      </c>
      <c r="G2364" s="58"/>
      <c r="H2364" s="43">
        <f>H2365</f>
        <v>27514</v>
      </c>
      <c r="I2364" s="213">
        <f t="shared" si="1269"/>
        <v>0</v>
      </c>
      <c r="J2364" s="43">
        <f t="shared" si="1269"/>
        <v>27514</v>
      </c>
      <c r="K2364" s="43">
        <f t="shared" si="1270"/>
        <v>28307</v>
      </c>
      <c r="L2364" s="213">
        <f t="shared" si="1271"/>
        <v>-770</v>
      </c>
      <c r="M2364" s="43">
        <f t="shared" si="1271"/>
        <v>27537</v>
      </c>
      <c r="N2364" s="43">
        <f t="shared" si="1270"/>
        <v>28401</v>
      </c>
      <c r="O2364" s="213">
        <f t="shared" si="1272"/>
        <v>-773</v>
      </c>
      <c r="P2364" s="43">
        <f t="shared" si="1272"/>
        <v>27628</v>
      </c>
    </row>
    <row r="2365" spans="2:16" s="12" customFormat="1" ht="15.75" x14ac:dyDescent="0.25">
      <c r="B2365" s="159" t="s">
        <v>29</v>
      </c>
      <c r="C2365" s="19">
        <v>827</v>
      </c>
      <c r="D2365" s="61" t="s">
        <v>14</v>
      </c>
      <c r="E2365" s="61" t="s">
        <v>63</v>
      </c>
      <c r="F2365" s="93" t="s">
        <v>30</v>
      </c>
      <c r="G2365" s="58"/>
      <c r="H2365" s="43">
        <f t="shared" ref="H2365:P2365" si="1273">H2366+H2367+H2368</f>
        <v>27514</v>
      </c>
      <c r="I2365" s="213">
        <f t="shared" si="1273"/>
        <v>0</v>
      </c>
      <c r="J2365" s="43">
        <f t="shared" si="1273"/>
        <v>27514</v>
      </c>
      <c r="K2365" s="43">
        <f t="shared" si="1273"/>
        <v>28307</v>
      </c>
      <c r="L2365" s="213">
        <f t="shared" si="1273"/>
        <v>-770</v>
      </c>
      <c r="M2365" s="43">
        <f t="shared" si="1273"/>
        <v>27537</v>
      </c>
      <c r="N2365" s="43">
        <f t="shared" si="1273"/>
        <v>28401</v>
      </c>
      <c r="O2365" s="213">
        <f t="shared" si="1273"/>
        <v>-773</v>
      </c>
      <c r="P2365" s="43">
        <f t="shared" si="1273"/>
        <v>27628</v>
      </c>
    </row>
    <row r="2366" spans="2:16" s="12" customFormat="1" ht="90.75" customHeight="1" x14ac:dyDescent="0.25">
      <c r="B2366" s="159" t="s">
        <v>37</v>
      </c>
      <c r="C2366" s="19">
        <v>827</v>
      </c>
      <c r="D2366" s="61" t="s">
        <v>14</v>
      </c>
      <c r="E2366" s="61" t="s">
        <v>63</v>
      </c>
      <c r="F2366" s="93" t="s">
        <v>38</v>
      </c>
      <c r="G2366" s="58">
        <v>100</v>
      </c>
      <c r="H2366" s="43">
        <v>25157</v>
      </c>
      <c r="I2366" s="213"/>
      <c r="J2366" s="43">
        <f>H2366+I2366</f>
        <v>25157</v>
      </c>
      <c r="K2366" s="43">
        <v>25950</v>
      </c>
      <c r="L2366" s="213">
        <v>-770</v>
      </c>
      <c r="M2366" s="43">
        <f>K2366+L2366</f>
        <v>25180</v>
      </c>
      <c r="N2366" s="43">
        <v>26044</v>
      </c>
      <c r="O2366" s="213">
        <v>-773</v>
      </c>
      <c r="P2366" s="43">
        <f>N2366+O2366</f>
        <v>25271</v>
      </c>
    </row>
    <row r="2367" spans="2:16" s="12" customFormat="1" ht="53.25" customHeight="1" x14ac:dyDescent="0.25">
      <c r="B2367" s="156" t="s">
        <v>39</v>
      </c>
      <c r="C2367" s="19">
        <v>827</v>
      </c>
      <c r="D2367" s="61" t="s">
        <v>14</v>
      </c>
      <c r="E2367" s="61" t="s">
        <v>63</v>
      </c>
      <c r="F2367" s="93" t="s">
        <v>38</v>
      </c>
      <c r="G2367" s="58">
        <v>200</v>
      </c>
      <c r="H2367" s="43">
        <v>2281</v>
      </c>
      <c r="I2367" s="213"/>
      <c r="J2367" s="43">
        <f>H2367+I2367</f>
        <v>2281</v>
      </c>
      <c r="K2367" s="43">
        <v>2281</v>
      </c>
      <c r="L2367" s="213"/>
      <c r="M2367" s="43">
        <f>K2367+L2367</f>
        <v>2281</v>
      </c>
      <c r="N2367" s="43">
        <v>2281</v>
      </c>
      <c r="O2367" s="213"/>
      <c r="P2367" s="43">
        <f>N2367+O2367</f>
        <v>2281</v>
      </c>
    </row>
    <row r="2368" spans="2:16" s="12" customFormat="1" ht="42" customHeight="1" x14ac:dyDescent="0.25">
      <c r="B2368" s="157" t="s">
        <v>40</v>
      </c>
      <c r="C2368" s="19">
        <v>827</v>
      </c>
      <c r="D2368" s="61" t="s">
        <v>14</v>
      </c>
      <c r="E2368" s="61" t="s">
        <v>63</v>
      </c>
      <c r="F2368" s="93" t="s">
        <v>38</v>
      </c>
      <c r="G2368" s="58">
        <v>800</v>
      </c>
      <c r="H2368" s="43">
        <v>76</v>
      </c>
      <c r="I2368" s="213"/>
      <c r="J2368" s="43">
        <f>H2368+I2368</f>
        <v>76</v>
      </c>
      <c r="K2368" s="43">
        <v>76</v>
      </c>
      <c r="L2368" s="213"/>
      <c r="M2368" s="43">
        <f>K2368+L2368</f>
        <v>76</v>
      </c>
      <c r="N2368" s="43">
        <v>76</v>
      </c>
      <c r="O2368" s="213"/>
      <c r="P2368" s="43">
        <f>N2368+O2368</f>
        <v>76</v>
      </c>
    </row>
    <row r="2369" spans="2:16" s="12" customFormat="1" ht="15.75" x14ac:dyDescent="0.25">
      <c r="B2369" s="158" t="s">
        <v>47</v>
      </c>
      <c r="C2369" s="19">
        <v>827</v>
      </c>
      <c r="D2369" s="19" t="s">
        <v>360</v>
      </c>
      <c r="E2369" s="19"/>
      <c r="F2369" s="19"/>
      <c r="G2369" s="29"/>
      <c r="H2369" s="44">
        <f>H2370</f>
        <v>29</v>
      </c>
      <c r="I2369" s="216">
        <f t="shared" ref="I2369:J2373" si="1274">I2370</f>
        <v>0</v>
      </c>
      <c r="J2369" s="44">
        <f t="shared" si="1274"/>
        <v>29</v>
      </c>
      <c r="K2369" s="44">
        <f t="shared" ref="K2369:N2373" si="1275">K2370</f>
        <v>29</v>
      </c>
      <c r="L2369" s="216">
        <f t="shared" ref="L2369:M2373" si="1276">L2370</f>
        <v>0</v>
      </c>
      <c r="M2369" s="44">
        <f t="shared" si="1276"/>
        <v>29</v>
      </c>
      <c r="N2369" s="44">
        <f t="shared" si="1275"/>
        <v>29</v>
      </c>
      <c r="O2369" s="216">
        <f t="shared" ref="O2369:P2373" si="1277">O2370</f>
        <v>0</v>
      </c>
      <c r="P2369" s="44">
        <f t="shared" si="1277"/>
        <v>29</v>
      </c>
    </row>
    <row r="2370" spans="2:16" s="12" customFormat="1" ht="29.25" x14ac:dyDescent="0.25">
      <c r="B2370" s="158" t="s">
        <v>49</v>
      </c>
      <c r="C2370" s="19">
        <v>827</v>
      </c>
      <c r="D2370" s="34" t="s">
        <v>48</v>
      </c>
      <c r="E2370" s="34" t="s">
        <v>15</v>
      </c>
      <c r="F2370" s="33"/>
      <c r="G2370" s="35"/>
      <c r="H2370" s="44">
        <f>H2371</f>
        <v>29</v>
      </c>
      <c r="I2370" s="216">
        <f t="shared" si="1274"/>
        <v>0</v>
      </c>
      <c r="J2370" s="44">
        <f t="shared" si="1274"/>
        <v>29</v>
      </c>
      <c r="K2370" s="44">
        <f t="shared" si="1275"/>
        <v>29</v>
      </c>
      <c r="L2370" s="216">
        <f t="shared" si="1276"/>
        <v>0</v>
      </c>
      <c r="M2370" s="44">
        <f t="shared" si="1276"/>
        <v>29</v>
      </c>
      <c r="N2370" s="44">
        <f t="shared" si="1275"/>
        <v>29</v>
      </c>
      <c r="O2370" s="216">
        <f t="shared" si="1277"/>
        <v>0</v>
      </c>
      <c r="P2370" s="44">
        <f t="shared" si="1277"/>
        <v>29</v>
      </c>
    </row>
    <row r="2371" spans="2:16" s="12" customFormat="1" ht="42" customHeight="1" x14ac:dyDescent="0.25">
      <c r="B2371" s="156" t="s">
        <v>50</v>
      </c>
      <c r="C2371" s="19">
        <v>827</v>
      </c>
      <c r="D2371" s="61" t="s">
        <v>48</v>
      </c>
      <c r="E2371" s="61" t="s">
        <v>15</v>
      </c>
      <c r="F2371" s="93" t="s">
        <v>51</v>
      </c>
      <c r="G2371" s="58"/>
      <c r="H2371" s="43">
        <f>H2372</f>
        <v>29</v>
      </c>
      <c r="I2371" s="213">
        <f t="shared" si="1274"/>
        <v>0</v>
      </c>
      <c r="J2371" s="43">
        <f t="shared" si="1274"/>
        <v>29</v>
      </c>
      <c r="K2371" s="43">
        <f t="shared" si="1275"/>
        <v>29</v>
      </c>
      <c r="L2371" s="213">
        <f t="shared" si="1276"/>
        <v>0</v>
      </c>
      <c r="M2371" s="43">
        <f t="shared" si="1276"/>
        <v>29</v>
      </c>
      <c r="N2371" s="43">
        <f t="shared" si="1275"/>
        <v>29</v>
      </c>
      <c r="O2371" s="213">
        <f t="shared" si="1277"/>
        <v>0</v>
      </c>
      <c r="P2371" s="43">
        <f t="shared" si="1277"/>
        <v>29</v>
      </c>
    </row>
    <row r="2372" spans="2:16" s="12" customFormat="1" ht="42.75" customHeight="1" x14ac:dyDescent="0.25">
      <c r="B2372" s="156" t="s">
        <v>205</v>
      </c>
      <c r="C2372" s="19">
        <v>827</v>
      </c>
      <c r="D2372" s="61" t="s">
        <v>48</v>
      </c>
      <c r="E2372" s="61" t="s">
        <v>15</v>
      </c>
      <c r="F2372" s="93" t="s">
        <v>53</v>
      </c>
      <c r="G2372" s="58"/>
      <c r="H2372" s="43">
        <f>H2373</f>
        <v>29</v>
      </c>
      <c r="I2372" s="213">
        <f t="shared" si="1274"/>
        <v>0</v>
      </c>
      <c r="J2372" s="43">
        <f t="shared" si="1274"/>
        <v>29</v>
      </c>
      <c r="K2372" s="43">
        <f t="shared" si="1275"/>
        <v>29</v>
      </c>
      <c r="L2372" s="213">
        <f t="shared" si="1276"/>
        <v>0</v>
      </c>
      <c r="M2372" s="43">
        <f t="shared" si="1276"/>
        <v>29</v>
      </c>
      <c r="N2372" s="43">
        <f t="shared" si="1275"/>
        <v>29</v>
      </c>
      <c r="O2372" s="213">
        <f t="shared" si="1277"/>
        <v>0</v>
      </c>
      <c r="P2372" s="43">
        <f t="shared" si="1277"/>
        <v>29</v>
      </c>
    </row>
    <row r="2373" spans="2:16" s="12" customFormat="1" ht="44.25" customHeight="1" x14ac:dyDescent="0.25">
      <c r="B2373" s="156" t="s">
        <v>54</v>
      </c>
      <c r="C2373" s="19">
        <v>827</v>
      </c>
      <c r="D2373" s="61" t="s">
        <v>48</v>
      </c>
      <c r="E2373" s="61" t="s">
        <v>15</v>
      </c>
      <c r="F2373" s="93" t="s">
        <v>55</v>
      </c>
      <c r="G2373" s="58"/>
      <c r="H2373" s="43">
        <f>H2374</f>
        <v>29</v>
      </c>
      <c r="I2373" s="213">
        <f t="shared" si="1274"/>
        <v>0</v>
      </c>
      <c r="J2373" s="43">
        <f t="shared" si="1274"/>
        <v>29</v>
      </c>
      <c r="K2373" s="43">
        <f t="shared" si="1275"/>
        <v>29</v>
      </c>
      <c r="L2373" s="213">
        <f t="shared" si="1276"/>
        <v>0</v>
      </c>
      <c r="M2373" s="43">
        <f t="shared" si="1276"/>
        <v>29</v>
      </c>
      <c r="N2373" s="43">
        <f t="shared" si="1275"/>
        <v>29</v>
      </c>
      <c r="O2373" s="213">
        <f t="shared" si="1277"/>
        <v>0</v>
      </c>
      <c r="P2373" s="43">
        <f t="shared" si="1277"/>
        <v>29</v>
      </c>
    </row>
    <row r="2374" spans="2:16" s="12" customFormat="1" ht="96.75" customHeight="1" thickBot="1" x14ac:dyDescent="0.3">
      <c r="B2374" s="156" t="s">
        <v>2325</v>
      </c>
      <c r="C2374" s="19">
        <v>827</v>
      </c>
      <c r="D2374" s="61" t="s">
        <v>48</v>
      </c>
      <c r="E2374" s="61" t="s">
        <v>15</v>
      </c>
      <c r="F2374" s="93" t="s">
        <v>56</v>
      </c>
      <c r="G2374" s="59" t="s">
        <v>20</v>
      </c>
      <c r="H2374" s="70">
        <v>29</v>
      </c>
      <c r="I2374" s="227"/>
      <c r="J2374" s="70">
        <f>H2374+I2374</f>
        <v>29</v>
      </c>
      <c r="K2374" s="70">
        <v>29</v>
      </c>
      <c r="L2374" s="227"/>
      <c r="M2374" s="70">
        <f>K2374+L2374</f>
        <v>29</v>
      </c>
      <c r="N2374" s="70">
        <v>29</v>
      </c>
      <c r="O2374" s="227"/>
      <c r="P2374" s="70">
        <f>N2374+O2374</f>
        <v>29</v>
      </c>
    </row>
    <row r="2375" spans="2:16" s="12" customFormat="1" ht="35.25" customHeight="1" thickBot="1" x14ac:dyDescent="0.3">
      <c r="B2375" s="269" t="s">
        <v>1924</v>
      </c>
      <c r="C2375" s="28">
        <v>828</v>
      </c>
      <c r="D2375" s="28"/>
      <c r="E2375" s="28"/>
      <c r="F2375" s="28"/>
      <c r="G2375" s="28"/>
      <c r="H2375" s="6">
        <f t="shared" ref="H2375:P2375" si="1278">H2376+H2382</f>
        <v>14433900</v>
      </c>
      <c r="I2375" s="215">
        <f t="shared" si="1278"/>
        <v>966362</v>
      </c>
      <c r="J2375" s="6">
        <f t="shared" si="1278"/>
        <v>15400262</v>
      </c>
      <c r="K2375" s="6">
        <f t="shared" si="1278"/>
        <v>10857347</v>
      </c>
      <c r="L2375" s="215">
        <f t="shared" si="1278"/>
        <v>-188404</v>
      </c>
      <c r="M2375" s="6">
        <f t="shared" si="1278"/>
        <v>10668943</v>
      </c>
      <c r="N2375" s="6">
        <f t="shared" si="1278"/>
        <v>10124616</v>
      </c>
      <c r="O2375" s="215">
        <f t="shared" si="1278"/>
        <v>899359</v>
      </c>
      <c r="P2375" s="6">
        <f t="shared" si="1278"/>
        <v>11023975</v>
      </c>
    </row>
    <row r="2376" spans="2:16" s="12" customFormat="1" ht="31.5" customHeight="1" x14ac:dyDescent="0.25">
      <c r="B2376" s="158" t="s">
        <v>89</v>
      </c>
      <c r="C2376" s="19">
        <v>828</v>
      </c>
      <c r="D2376" s="17" t="s">
        <v>27</v>
      </c>
      <c r="E2376" s="16"/>
      <c r="F2376" s="19"/>
      <c r="G2376" s="19"/>
      <c r="H2376" s="4">
        <f t="shared" ref="H2376:P2376" si="1279">H2377</f>
        <v>140154</v>
      </c>
      <c r="I2376" s="219">
        <f t="shared" si="1279"/>
        <v>0</v>
      </c>
      <c r="J2376" s="4">
        <f t="shared" si="1279"/>
        <v>140154</v>
      </c>
      <c r="K2376" s="4">
        <f t="shared" si="1279"/>
        <v>141716</v>
      </c>
      <c r="L2376" s="219">
        <f t="shared" si="1279"/>
        <v>0</v>
      </c>
      <c r="M2376" s="4">
        <f t="shared" si="1279"/>
        <v>141716</v>
      </c>
      <c r="N2376" s="4">
        <f t="shared" si="1279"/>
        <v>141768</v>
      </c>
      <c r="O2376" s="219">
        <f t="shared" si="1279"/>
        <v>0</v>
      </c>
      <c r="P2376" s="4">
        <f t="shared" si="1279"/>
        <v>141768</v>
      </c>
    </row>
    <row r="2377" spans="2:16" s="12" customFormat="1" ht="29.25" customHeight="1" x14ac:dyDescent="0.25">
      <c r="B2377" s="158" t="s">
        <v>138</v>
      </c>
      <c r="C2377" s="19">
        <v>828</v>
      </c>
      <c r="D2377" s="17" t="s">
        <v>27</v>
      </c>
      <c r="E2377" s="17" t="s">
        <v>1925</v>
      </c>
      <c r="F2377" s="19"/>
      <c r="G2377" s="19"/>
      <c r="H2377" s="4">
        <f t="shared" ref="H2377:P2377" si="1280">H2381</f>
        <v>140154</v>
      </c>
      <c r="I2377" s="219">
        <f t="shared" si="1280"/>
        <v>0</v>
      </c>
      <c r="J2377" s="4">
        <f t="shared" si="1280"/>
        <v>140154</v>
      </c>
      <c r="K2377" s="4">
        <f t="shared" si="1280"/>
        <v>141716</v>
      </c>
      <c r="L2377" s="219">
        <f t="shared" si="1280"/>
        <v>0</v>
      </c>
      <c r="M2377" s="4">
        <f t="shared" si="1280"/>
        <v>141716</v>
      </c>
      <c r="N2377" s="4">
        <f t="shared" si="1280"/>
        <v>141768</v>
      </c>
      <c r="O2377" s="219">
        <f t="shared" si="1280"/>
        <v>0</v>
      </c>
      <c r="P2377" s="4">
        <f t="shared" si="1280"/>
        <v>141768</v>
      </c>
    </row>
    <row r="2378" spans="2:16" s="12" customFormat="1" ht="57" customHeight="1" x14ac:dyDescent="0.25">
      <c r="B2378" s="156" t="s">
        <v>64</v>
      </c>
      <c r="C2378" s="19">
        <v>828</v>
      </c>
      <c r="D2378" s="24" t="s">
        <v>27</v>
      </c>
      <c r="E2378" s="24" t="s">
        <v>1925</v>
      </c>
      <c r="F2378" s="84">
        <v>1</v>
      </c>
      <c r="G2378" s="19"/>
      <c r="H2378" s="5">
        <f>H2379</f>
        <v>140154</v>
      </c>
      <c r="I2378" s="220">
        <f t="shared" ref="I2378:J2380" si="1281">I2379</f>
        <v>0</v>
      </c>
      <c r="J2378" s="5">
        <f t="shared" si="1281"/>
        <v>140154</v>
      </c>
      <c r="K2378" s="5">
        <f t="shared" ref="K2378:N2380" si="1282">K2379</f>
        <v>141716</v>
      </c>
      <c r="L2378" s="220">
        <f t="shared" ref="L2378:M2380" si="1283">L2379</f>
        <v>0</v>
      </c>
      <c r="M2378" s="5">
        <f t="shared" si="1283"/>
        <v>141716</v>
      </c>
      <c r="N2378" s="5">
        <f t="shared" si="1282"/>
        <v>141768</v>
      </c>
      <c r="O2378" s="220">
        <f t="shared" ref="O2378:P2380" si="1284">O2379</f>
        <v>0</v>
      </c>
      <c r="P2378" s="5">
        <f t="shared" si="1284"/>
        <v>141768</v>
      </c>
    </row>
    <row r="2379" spans="2:16" s="12" customFormat="1" ht="24" customHeight="1" x14ac:dyDescent="0.25">
      <c r="B2379" s="156" t="s">
        <v>92</v>
      </c>
      <c r="C2379" s="19">
        <v>828</v>
      </c>
      <c r="D2379" s="24" t="s">
        <v>27</v>
      </c>
      <c r="E2379" s="24" t="s">
        <v>1925</v>
      </c>
      <c r="F2379" s="89" t="s">
        <v>145</v>
      </c>
      <c r="G2379" s="19"/>
      <c r="H2379" s="5">
        <f>H2380</f>
        <v>140154</v>
      </c>
      <c r="I2379" s="220">
        <f t="shared" si="1281"/>
        <v>0</v>
      </c>
      <c r="J2379" s="5">
        <f t="shared" si="1281"/>
        <v>140154</v>
      </c>
      <c r="K2379" s="5">
        <f t="shared" si="1282"/>
        <v>141716</v>
      </c>
      <c r="L2379" s="220">
        <f t="shared" si="1283"/>
        <v>0</v>
      </c>
      <c r="M2379" s="5">
        <f t="shared" si="1283"/>
        <v>141716</v>
      </c>
      <c r="N2379" s="5">
        <f t="shared" si="1282"/>
        <v>141768</v>
      </c>
      <c r="O2379" s="220">
        <f t="shared" si="1284"/>
        <v>0</v>
      </c>
      <c r="P2379" s="5">
        <f t="shared" si="1284"/>
        <v>141768</v>
      </c>
    </row>
    <row r="2380" spans="2:16" s="12" customFormat="1" ht="34.5" customHeight="1" x14ac:dyDescent="0.25">
      <c r="B2380" s="156" t="s">
        <v>146</v>
      </c>
      <c r="C2380" s="19">
        <v>828</v>
      </c>
      <c r="D2380" s="24" t="s">
        <v>27</v>
      </c>
      <c r="E2380" s="24" t="s">
        <v>1925</v>
      </c>
      <c r="F2380" s="89" t="s">
        <v>1926</v>
      </c>
      <c r="G2380" s="19"/>
      <c r="H2380" s="5">
        <f>H2381</f>
        <v>140154</v>
      </c>
      <c r="I2380" s="220">
        <f t="shared" si="1281"/>
        <v>0</v>
      </c>
      <c r="J2380" s="5">
        <f t="shared" si="1281"/>
        <v>140154</v>
      </c>
      <c r="K2380" s="5">
        <f t="shared" si="1282"/>
        <v>141716</v>
      </c>
      <c r="L2380" s="220">
        <f t="shared" si="1283"/>
        <v>0</v>
      </c>
      <c r="M2380" s="5">
        <f t="shared" si="1283"/>
        <v>141716</v>
      </c>
      <c r="N2380" s="5">
        <f t="shared" si="1282"/>
        <v>141768</v>
      </c>
      <c r="O2380" s="220">
        <f t="shared" si="1284"/>
        <v>0</v>
      </c>
      <c r="P2380" s="5">
        <f t="shared" si="1284"/>
        <v>141768</v>
      </c>
    </row>
    <row r="2381" spans="2:16" s="12" customFormat="1" ht="54.75" customHeight="1" x14ac:dyDescent="0.25">
      <c r="B2381" s="156" t="s">
        <v>1927</v>
      </c>
      <c r="C2381" s="19">
        <v>828</v>
      </c>
      <c r="D2381" s="24" t="s">
        <v>27</v>
      </c>
      <c r="E2381" s="24" t="s">
        <v>1925</v>
      </c>
      <c r="F2381" s="89" t="s">
        <v>149</v>
      </c>
      <c r="G2381" s="21">
        <v>200</v>
      </c>
      <c r="H2381" s="43">
        <v>140154</v>
      </c>
      <c r="I2381" s="213"/>
      <c r="J2381" s="43">
        <f>H2381+I2381</f>
        <v>140154</v>
      </c>
      <c r="K2381" s="43">
        <v>141716</v>
      </c>
      <c r="L2381" s="213"/>
      <c r="M2381" s="43">
        <f>K2381+L2381</f>
        <v>141716</v>
      </c>
      <c r="N2381" s="43">
        <v>141768</v>
      </c>
      <c r="O2381" s="213"/>
      <c r="P2381" s="43">
        <f>N2381+O2381</f>
        <v>141768</v>
      </c>
    </row>
    <row r="2382" spans="2:16" s="12" customFormat="1" ht="19.5" customHeight="1" x14ac:dyDescent="0.25">
      <c r="B2382" s="158" t="s">
        <v>154</v>
      </c>
      <c r="C2382" s="19">
        <v>828</v>
      </c>
      <c r="D2382" s="17" t="s">
        <v>63</v>
      </c>
      <c r="E2382" s="16"/>
      <c r="F2382" s="19"/>
      <c r="G2382" s="19"/>
      <c r="H2382" s="4">
        <f t="shared" ref="H2382:P2382" si="1285">H2389+H2427+H2383</f>
        <v>14293746</v>
      </c>
      <c r="I2382" s="219">
        <f t="shared" si="1285"/>
        <v>966362</v>
      </c>
      <c r="J2382" s="4">
        <f t="shared" si="1285"/>
        <v>15260108</v>
      </c>
      <c r="K2382" s="4">
        <f t="shared" si="1285"/>
        <v>10715631</v>
      </c>
      <c r="L2382" s="219">
        <f t="shared" si="1285"/>
        <v>-188404</v>
      </c>
      <c r="M2382" s="4">
        <f t="shared" si="1285"/>
        <v>10527227</v>
      </c>
      <c r="N2382" s="4">
        <f t="shared" si="1285"/>
        <v>9982848</v>
      </c>
      <c r="O2382" s="219">
        <f t="shared" si="1285"/>
        <v>899359</v>
      </c>
      <c r="P2382" s="4">
        <f t="shared" si="1285"/>
        <v>10882207</v>
      </c>
    </row>
    <row r="2383" spans="2:16" s="12" customFormat="1" ht="19.5" customHeight="1" x14ac:dyDescent="0.25">
      <c r="B2383" s="158" t="s">
        <v>694</v>
      </c>
      <c r="C2383" s="19">
        <v>828</v>
      </c>
      <c r="D2383" s="17" t="s">
        <v>63</v>
      </c>
      <c r="E2383" s="17" t="s">
        <v>269</v>
      </c>
      <c r="F2383" s="19"/>
      <c r="G2383" s="19"/>
      <c r="H2383" s="4">
        <f t="shared" ref="H2383:J2384" si="1286">H2384</f>
        <v>16636</v>
      </c>
      <c r="I2383" s="219">
        <f t="shared" si="1286"/>
        <v>-178</v>
      </c>
      <c r="J2383" s="4">
        <f t="shared" si="1286"/>
        <v>16458</v>
      </c>
      <c r="K2383" s="4">
        <f t="shared" ref="K2383:N2384" si="1287">K2384</f>
        <v>16981</v>
      </c>
      <c r="L2383" s="219">
        <f>L2384</f>
        <v>-641</v>
      </c>
      <c r="M2383" s="4">
        <f>M2384</f>
        <v>16340</v>
      </c>
      <c r="N2383" s="4">
        <f t="shared" si="1287"/>
        <v>16981</v>
      </c>
      <c r="O2383" s="219">
        <f>O2384</f>
        <v>-641</v>
      </c>
      <c r="P2383" s="4">
        <f>P2384</f>
        <v>16340</v>
      </c>
    </row>
    <row r="2384" spans="2:16" s="12" customFormat="1" ht="30" x14ac:dyDescent="0.25">
      <c r="B2384" s="156" t="s">
        <v>214</v>
      </c>
      <c r="C2384" s="19">
        <v>828</v>
      </c>
      <c r="D2384" s="24" t="s">
        <v>63</v>
      </c>
      <c r="E2384" s="24" t="s">
        <v>269</v>
      </c>
      <c r="F2384" s="89" t="s">
        <v>1971</v>
      </c>
      <c r="G2384" s="21"/>
      <c r="H2384" s="5">
        <f t="shared" si="1286"/>
        <v>16636</v>
      </c>
      <c r="I2384" s="220">
        <f t="shared" si="1286"/>
        <v>-178</v>
      </c>
      <c r="J2384" s="5">
        <f t="shared" si="1286"/>
        <v>16458</v>
      </c>
      <c r="K2384" s="5">
        <f t="shared" si="1287"/>
        <v>16981</v>
      </c>
      <c r="L2384" s="220">
        <f>L2385</f>
        <v>-641</v>
      </c>
      <c r="M2384" s="5">
        <f>M2385</f>
        <v>16340</v>
      </c>
      <c r="N2384" s="5">
        <f t="shared" si="1287"/>
        <v>16981</v>
      </c>
      <c r="O2384" s="220">
        <f>O2385</f>
        <v>-641</v>
      </c>
      <c r="P2384" s="5">
        <f>P2385</f>
        <v>16340</v>
      </c>
    </row>
    <row r="2385" spans="2:16" s="12" customFormat="1" ht="30" x14ac:dyDescent="0.25">
      <c r="B2385" s="156" t="s">
        <v>279</v>
      </c>
      <c r="C2385" s="19">
        <v>828</v>
      </c>
      <c r="D2385" s="24" t="s">
        <v>63</v>
      </c>
      <c r="E2385" s="24" t="s">
        <v>269</v>
      </c>
      <c r="F2385" s="89" t="s">
        <v>1972</v>
      </c>
      <c r="G2385" s="21"/>
      <c r="H2385" s="5">
        <f t="shared" ref="H2385:P2385" si="1288">H2386+H2387+H2388</f>
        <v>16636</v>
      </c>
      <c r="I2385" s="220">
        <f t="shared" si="1288"/>
        <v>-178</v>
      </c>
      <c r="J2385" s="5">
        <f t="shared" si="1288"/>
        <v>16458</v>
      </c>
      <c r="K2385" s="5">
        <f t="shared" si="1288"/>
        <v>16981</v>
      </c>
      <c r="L2385" s="220">
        <f t="shared" si="1288"/>
        <v>-641</v>
      </c>
      <c r="M2385" s="5">
        <f t="shared" si="1288"/>
        <v>16340</v>
      </c>
      <c r="N2385" s="5">
        <f t="shared" si="1288"/>
        <v>16981</v>
      </c>
      <c r="O2385" s="220">
        <f t="shared" si="1288"/>
        <v>-641</v>
      </c>
      <c r="P2385" s="5">
        <f t="shared" si="1288"/>
        <v>16340</v>
      </c>
    </row>
    <row r="2386" spans="2:16" s="12" customFormat="1" ht="101.25" customHeight="1" x14ac:dyDescent="0.25">
      <c r="B2386" s="156" t="s">
        <v>37</v>
      </c>
      <c r="C2386" s="19">
        <v>828</v>
      </c>
      <c r="D2386" s="24" t="s">
        <v>63</v>
      </c>
      <c r="E2386" s="24" t="s">
        <v>269</v>
      </c>
      <c r="F2386" s="89" t="s">
        <v>1973</v>
      </c>
      <c r="G2386" s="21">
        <v>100</v>
      </c>
      <c r="H2386" s="5">
        <v>15356</v>
      </c>
      <c r="I2386" s="220">
        <v>-178</v>
      </c>
      <c r="J2386" s="5">
        <f>H2386+I2386</f>
        <v>15178</v>
      </c>
      <c r="K2386" s="5">
        <v>15819</v>
      </c>
      <c r="L2386" s="220">
        <v>-641</v>
      </c>
      <c r="M2386" s="5">
        <f>K2386+L2386</f>
        <v>15178</v>
      </c>
      <c r="N2386" s="5">
        <v>15819</v>
      </c>
      <c r="O2386" s="220">
        <v>-641</v>
      </c>
      <c r="P2386" s="5">
        <f>N2386+O2386</f>
        <v>15178</v>
      </c>
    </row>
    <row r="2387" spans="2:16" s="12" customFormat="1" ht="56.25" customHeight="1" x14ac:dyDescent="0.25">
      <c r="B2387" s="156" t="s">
        <v>39</v>
      </c>
      <c r="C2387" s="19">
        <v>828</v>
      </c>
      <c r="D2387" s="24" t="s">
        <v>63</v>
      </c>
      <c r="E2387" s="24" t="s">
        <v>269</v>
      </c>
      <c r="F2387" s="89" t="s">
        <v>1973</v>
      </c>
      <c r="G2387" s="21">
        <v>200</v>
      </c>
      <c r="H2387" s="5">
        <v>1015</v>
      </c>
      <c r="I2387" s="220"/>
      <c r="J2387" s="5">
        <f>H2387+I2387</f>
        <v>1015</v>
      </c>
      <c r="K2387" s="5">
        <v>887</v>
      </c>
      <c r="L2387" s="220"/>
      <c r="M2387" s="5">
        <f>K2387+L2387</f>
        <v>887</v>
      </c>
      <c r="N2387" s="5">
        <v>887</v>
      </c>
      <c r="O2387" s="220"/>
      <c r="P2387" s="5">
        <f>N2387+O2387</f>
        <v>887</v>
      </c>
    </row>
    <row r="2388" spans="2:16" s="12" customFormat="1" ht="43.5" customHeight="1" x14ac:dyDescent="0.25">
      <c r="B2388" s="156" t="s">
        <v>40</v>
      </c>
      <c r="C2388" s="19">
        <v>828</v>
      </c>
      <c r="D2388" s="24" t="s">
        <v>63</v>
      </c>
      <c r="E2388" s="24" t="s">
        <v>269</v>
      </c>
      <c r="F2388" s="89" t="s">
        <v>1973</v>
      </c>
      <c r="G2388" s="21">
        <v>800</v>
      </c>
      <c r="H2388" s="5">
        <v>265</v>
      </c>
      <c r="I2388" s="220"/>
      <c r="J2388" s="5">
        <f>H2388+I2388</f>
        <v>265</v>
      </c>
      <c r="K2388" s="5">
        <v>275</v>
      </c>
      <c r="L2388" s="220"/>
      <c r="M2388" s="5">
        <f>K2388+L2388</f>
        <v>275</v>
      </c>
      <c r="N2388" s="5">
        <v>275</v>
      </c>
      <c r="O2388" s="220"/>
      <c r="P2388" s="5">
        <f>N2388+O2388</f>
        <v>275</v>
      </c>
    </row>
    <row r="2389" spans="2:16" s="12" customFormat="1" ht="19.5" customHeight="1" x14ac:dyDescent="0.25">
      <c r="B2389" s="158" t="s">
        <v>1928</v>
      </c>
      <c r="C2389" s="19">
        <v>828</v>
      </c>
      <c r="D2389" s="17" t="s">
        <v>63</v>
      </c>
      <c r="E2389" s="17" t="s">
        <v>101</v>
      </c>
      <c r="F2389" s="19"/>
      <c r="G2389" s="19"/>
      <c r="H2389" s="4">
        <f t="shared" ref="H2389:P2389" si="1289">H2390</f>
        <v>13919520</v>
      </c>
      <c r="I2389" s="219">
        <f t="shared" si="1289"/>
        <v>1117585</v>
      </c>
      <c r="J2389" s="4">
        <f t="shared" si="1289"/>
        <v>15037105</v>
      </c>
      <c r="K2389" s="4">
        <f t="shared" si="1289"/>
        <v>10509308</v>
      </c>
      <c r="L2389" s="219">
        <f t="shared" si="1289"/>
        <v>1579</v>
      </c>
      <c r="M2389" s="4">
        <f t="shared" si="1289"/>
        <v>10510887</v>
      </c>
      <c r="N2389" s="4">
        <f t="shared" si="1289"/>
        <v>9965867</v>
      </c>
      <c r="O2389" s="219">
        <f t="shared" si="1289"/>
        <v>900000</v>
      </c>
      <c r="P2389" s="4">
        <f t="shared" si="1289"/>
        <v>10865867</v>
      </c>
    </row>
    <row r="2390" spans="2:16" s="12" customFormat="1" ht="58.5" customHeight="1" x14ac:dyDescent="0.25">
      <c r="B2390" s="156" t="s">
        <v>1929</v>
      </c>
      <c r="C2390" s="19">
        <v>828</v>
      </c>
      <c r="D2390" s="24" t="s">
        <v>63</v>
      </c>
      <c r="E2390" s="24" t="s">
        <v>101</v>
      </c>
      <c r="F2390" s="88">
        <v>10</v>
      </c>
      <c r="G2390" s="19"/>
      <c r="H2390" s="5">
        <f t="shared" ref="H2390:P2390" si="1290">H2391+H2416</f>
        <v>13919520</v>
      </c>
      <c r="I2390" s="220">
        <f t="shared" si="1290"/>
        <v>1117585</v>
      </c>
      <c r="J2390" s="5">
        <f t="shared" si="1290"/>
        <v>15037105</v>
      </c>
      <c r="K2390" s="5">
        <f t="shared" si="1290"/>
        <v>10509308</v>
      </c>
      <c r="L2390" s="220">
        <f t="shared" si="1290"/>
        <v>1579</v>
      </c>
      <c r="M2390" s="5">
        <f t="shared" si="1290"/>
        <v>10510887</v>
      </c>
      <c r="N2390" s="5">
        <f t="shared" si="1290"/>
        <v>9965867</v>
      </c>
      <c r="O2390" s="220">
        <f t="shared" si="1290"/>
        <v>900000</v>
      </c>
      <c r="P2390" s="5">
        <f t="shared" si="1290"/>
        <v>10865867</v>
      </c>
    </row>
    <row r="2391" spans="2:16" s="12" customFormat="1" ht="36" customHeight="1" x14ac:dyDescent="0.25">
      <c r="B2391" s="156" t="s">
        <v>1930</v>
      </c>
      <c r="C2391" s="19">
        <v>828</v>
      </c>
      <c r="D2391" s="24" t="s">
        <v>63</v>
      </c>
      <c r="E2391" s="24" t="s">
        <v>101</v>
      </c>
      <c r="F2391" s="89" t="s">
        <v>1931</v>
      </c>
      <c r="G2391" s="19"/>
      <c r="H2391" s="5">
        <f t="shared" ref="H2391:P2391" si="1291">H2392+H2395+H2397+H2405+H2411</f>
        <v>13059203</v>
      </c>
      <c r="I2391" s="220">
        <f t="shared" si="1291"/>
        <v>1101631</v>
      </c>
      <c r="J2391" s="5">
        <f t="shared" si="1291"/>
        <v>14160834</v>
      </c>
      <c r="K2391" s="5">
        <f t="shared" si="1291"/>
        <v>9638384</v>
      </c>
      <c r="L2391" s="220">
        <f t="shared" si="1291"/>
        <v>-9021</v>
      </c>
      <c r="M2391" s="5">
        <f t="shared" si="1291"/>
        <v>9629363</v>
      </c>
      <c r="N2391" s="5">
        <f t="shared" si="1291"/>
        <v>9083919</v>
      </c>
      <c r="O2391" s="220">
        <f t="shared" si="1291"/>
        <v>893470</v>
      </c>
      <c r="P2391" s="5">
        <f t="shared" si="1291"/>
        <v>9977389</v>
      </c>
    </row>
    <row r="2392" spans="2:16" s="12" customFormat="1" ht="42.75" customHeight="1" x14ac:dyDescent="0.25">
      <c r="B2392" s="156" t="s">
        <v>1932</v>
      </c>
      <c r="C2392" s="19">
        <v>828</v>
      </c>
      <c r="D2392" s="24" t="s">
        <v>63</v>
      </c>
      <c r="E2392" s="24" t="s">
        <v>101</v>
      </c>
      <c r="F2392" s="89" t="s">
        <v>1933</v>
      </c>
      <c r="G2392" s="67"/>
      <c r="H2392" s="5">
        <f t="shared" ref="H2392:P2392" si="1292">H2393+H2394</f>
        <v>6203943</v>
      </c>
      <c r="I2392" s="220">
        <f t="shared" si="1292"/>
        <v>-11474</v>
      </c>
      <c r="J2392" s="5">
        <f t="shared" si="1292"/>
        <v>6192469</v>
      </c>
      <c r="K2392" s="5">
        <f t="shared" si="1292"/>
        <v>4824840</v>
      </c>
      <c r="L2392" s="220">
        <f t="shared" si="1292"/>
        <v>878922</v>
      </c>
      <c r="M2392" s="5">
        <f t="shared" si="1292"/>
        <v>5703762</v>
      </c>
      <c r="N2392" s="5">
        <f t="shared" si="1292"/>
        <v>2792839</v>
      </c>
      <c r="O2392" s="220">
        <f t="shared" si="1292"/>
        <v>0</v>
      </c>
      <c r="P2392" s="5">
        <f t="shared" si="1292"/>
        <v>2792839</v>
      </c>
    </row>
    <row r="2393" spans="2:16" s="12" customFormat="1" ht="54" customHeight="1" x14ac:dyDescent="0.25">
      <c r="B2393" s="156" t="s">
        <v>1934</v>
      </c>
      <c r="C2393" s="19">
        <v>828</v>
      </c>
      <c r="D2393" s="24" t="s">
        <v>63</v>
      </c>
      <c r="E2393" s="24" t="s">
        <v>101</v>
      </c>
      <c r="F2393" s="89" t="s">
        <v>1935</v>
      </c>
      <c r="G2393" s="21">
        <v>200</v>
      </c>
      <c r="H2393" s="43">
        <v>6198895</v>
      </c>
      <c r="I2393" s="213">
        <v>-11474</v>
      </c>
      <c r="J2393" s="43">
        <f>H2393+I2393</f>
        <v>6187421</v>
      </c>
      <c r="K2393" s="43">
        <v>4819840</v>
      </c>
      <c r="L2393" s="213">
        <v>878922</v>
      </c>
      <c r="M2393" s="43">
        <f>K2393+L2393</f>
        <v>5698762</v>
      </c>
      <c r="N2393" s="43">
        <v>2787839</v>
      </c>
      <c r="O2393" s="213">
        <v>0</v>
      </c>
      <c r="P2393" s="43">
        <f>N2393+O2393</f>
        <v>2787839</v>
      </c>
    </row>
    <row r="2394" spans="2:16" s="12" customFormat="1" ht="40.5" customHeight="1" x14ac:dyDescent="0.25">
      <c r="B2394" s="156" t="s">
        <v>1936</v>
      </c>
      <c r="C2394" s="19">
        <v>828</v>
      </c>
      <c r="D2394" s="24" t="s">
        <v>63</v>
      </c>
      <c r="E2394" s="24" t="s">
        <v>101</v>
      </c>
      <c r="F2394" s="89" t="s">
        <v>1935</v>
      </c>
      <c r="G2394" s="21">
        <v>800</v>
      </c>
      <c r="H2394" s="43">
        <v>5048</v>
      </c>
      <c r="I2394" s="213"/>
      <c r="J2394" s="43">
        <f>H2394+I2394</f>
        <v>5048</v>
      </c>
      <c r="K2394" s="43">
        <v>5000</v>
      </c>
      <c r="L2394" s="213"/>
      <c r="M2394" s="43">
        <f>K2394+L2394</f>
        <v>5000</v>
      </c>
      <c r="N2394" s="43">
        <v>5000</v>
      </c>
      <c r="O2394" s="213"/>
      <c r="P2394" s="43">
        <f>N2394+O2394</f>
        <v>5000</v>
      </c>
    </row>
    <row r="2395" spans="2:16" s="12" customFormat="1" ht="42.75" hidden="1" customHeight="1" x14ac:dyDescent="0.25">
      <c r="B2395" s="156" t="s">
        <v>1937</v>
      </c>
      <c r="C2395" s="19">
        <v>828</v>
      </c>
      <c r="D2395" s="24" t="s">
        <v>63</v>
      </c>
      <c r="E2395" s="24" t="s">
        <v>101</v>
      </c>
      <c r="F2395" s="89" t="s">
        <v>1938</v>
      </c>
      <c r="G2395" s="21"/>
      <c r="H2395" s="5">
        <f t="shared" ref="H2395:P2395" si="1293">H2396</f>
        <v>0</v>
      </c>
      <c r="I2395" s="220">
        <f t="shared" si="1293"/>
        <v>0</v>
      </c>
      <c r="J2395" s="5">
        <f t="shared" si="1293"/>
        <v>0</v>
      </c>
      <c r="K2395" s="5">
        <f t="shared" si="1293"/>
        <v>0</v>
      </c>
      <c r="L2395" s="220">
        <f t="shared" si="1293"/>
        <v>0</v>
      </c>
      <c r="M2395" s="5">
        <f t="shared" si="1293"/>
        <v>0</v>
      </c>
      <c r="N2395" s="5">
        <f t="shared" si="1293"/>
        <v>0</v>
      </c>
      <c r="O2395" s="220">
        <f t="shared" si="1293"/>
        <v>0</v>
      </c>
      <c r="P2395" s="5">
        <f t="shared" si="1293"/>
        <v>0</v>
      </c>
    </row>
    <row r="2396" spans="2:16" s="12" customFormat="1" ht="54" hidden="1" customHeight="1" x14ac:dyDescent="0.25">
      <c r="B2396" s="156" t="s">
        <v>1939</v>
      </c>
      <c r="C2396" s="19">
        <v>828</v>
      </c>
      <c r="D2396" s="24" t="s">
        <v>63</v>
      </c>
      <c r="E2396" s="24" t="s">
        <v>101</v>
      </c>
      <c r="F2396" s="89" t="s">
        <v>1940</v>
      </c>
      <c r="G2396" s="21">
        <v>200</v>
      </c>
      <c r="H2396" s="43"/>
      <c r="I2396" s="213"/>
      <c r="J2396" s="43"/>
      <c r="K2396" s="43"/>
      <c r="L2396" s="213"/>
      <c r="M2396" s="43"/>
      <c r="N2396" s="43"/>
      <c r="O2396" s="213"/>
      <c r="P2396" s="43"/>
    </row>
    <row r="2397" spans="2:16" s="12" customFormat="1" ht="40.5" customHeight="1" x14ac:dyDescent="0.25">
      <c r="B2397" s="156" t="s">
        <v>1941</v>
      </c>
      <c r="C2397" s="19">
        <v>828</v>
      </c>
      <c r="D2397" s="24" t="s">
        <v>63</v>
      </c>
      <c r="E2397" s="24" t="s">
        <v>101</v>
      </c>
      <c r="F2397" s="89" t="s">
        <v>1942</v>
      </c>
      <c r="G2397" s="21"/>
      <c r="H2397" s="5">
        <f t="shared" ref="H2397:P2397" si="1294">H2398+H2399+H2400+H2401+H2403+H2404+H2402</f>
        <v>4787273</v>
      </c>
      <c r="I2397" s="220">
        <f t="shared" si="1294"/>
        <v>0</v>
      </c>
      <c r="J2397" s="5">
        <f t="shared" si="1294"/>
        <v>4787273</v>
      </c>
      <c r="K2397" s="5">
        <f t="shared" si="1294"/>
        <v>3710836</v>
      </c>
      <c r="L2397" s="220">
        <f t="shared" si="1294"/>
        <v>-887943</v>
      </c>
      <c r="M2397" s="5">
        <f t="shared" si="1294"/>
        <v>2822893</v>
      </c>
      <c r="N2397" s="5">
        <f t="shared" si="1294"/>
        <v>4534854</v>
      </c>
      <c r="O2397" s="220">
        <f t="shared" si="1294"/>
        <v>893470</v>
      </c>
      <c r="P2397" s="5">
        <f t="shared" si="1294"/>
        <v>5428324</v>
      </c>
    </row>
    <row r="2398" spans="2:16" s="12" customFormat="1" ht="52.5" customHeight="1" x14ac:dyDescent="0.25">
      <c r="B2398" s="156" t="s">
        <v>1943</v>
      </c>
      <c r="C2398" s="19">
        <v>828</v>
      </c>
      <c r="D2398" s="24" t="s">
        <v>63</v>
      </c>
      <c r="E2398" s="24" t="s">
        <v>101</v>
      </c>
      <c r="F2398" s="89" t="s">
        <v>1944</v>
      </c>
      <c r="G2398" s="21">
        <v>200</v>
      </c>
      <c r="H2398" s="43">
        <v>160</v>
      </c>
      <c r="I2398" s="213"/>
      <c r="J2398" s="43">
        <f>H2398+I2398</f>
        <v>160</v>
      </c>
      <c r="K2398" s="43">
        <v>2000</v>
      </c>
      <c r="L2398" s="213"/>
      <c r="M2398" s="43">
        <f>K2398+L2398</f>
        <v>2000</v>
      </c>
      <c r="N2398" s="43">
        <v>0</v>
      </c>
      <c r="O2398" s="213"/>
      <c r="P2398" s="43"/>
    </row>
    <row r="2399" spans="2:16" s="12" customFormat="1" ht="45" x14ac:dyDescent="0.25">
      <c r="B2399" s="156" t="s">
        <v>1945</v>
      </c>
      <c r="C2399" s="19">
        <v>828</v>
      </c>
      <c r="D2399" s="24" t="s">
        <v>63</v>
      </c>
      <c r="E2399" s="24" t="s">
        <v>101</v>
      </c>
      <c r="F2399" s="89" t="s">
        <v>1944</v>
      </c>
      <c r="G2399" s="21">
        <v>400</v>
      </c>
      <c r="H2399" s="43">
        <v>2779113</v>
      </c>
      <c r="I2399" s="213"/>
      <c r="J2399" s="43">
        <f>H2399+I2399</f>
        <v>2779113</v>
      </c>
      <c r="K2399" s="43">
        <v>2820893</v>
      </c>
      <c r="L2399" s="213"/>
      <c r="M2399" s="43">
        <f>K2399+L2399</f>
        <v>2820893</v>
      </c>
      <c r="N2399" s="43">
        <v>4534854</v>
      </c>
      <c r="O2399" s="213">
        <v>893470</v>
      </c>
      <c r="P2399" s="43">
        <f>N2399+O2399</f>
        <v>5428324</v>
      </c>
    </row>
    <row r="2400" spans="2:16" s="12" customFormat="1" ht="41.25" customHeight="1" x14ac:dyDescent="0.25">
      <c r="B2400" s="156" t="s">
        <v>1946</v>
      </c>
      <c r="C2400" s="19">
        <v>828</v>
      </c>
      <c r="D2400" s="24" t="s">
        <v>63</v>
      </c>
      <c r="E2400" s="24" t="s">
        <v>101</v>
      </c>
      <c r="F2400" s="89" t="s">
        <v>1944</v>
      </c>
      <c r="G2400" s="21">
        <v>800</v>
      </c>
      <c r="H2400" s="43">
        <v>2008000</v>
      </c>
      <c r="I2400" s="213"/>
      <c r="J2400" s="43">
        <f>H2400+I2400</f>
        <v>2008000</v>
      </c>
      <c r="K2400" s="43">
        <v>887943</v>
      </c>
      <c r="L2400" s="213">
        <v>-887943</v>
      </c>
      <c r="M2400" s="43"/>
      <c r="N2400" s="43"/>
      <c r="O2400" s="213"/>
      <c r="P2400" s="43"/>
    </row>
    <row r="2401" spans="2:16" s="12" customFormat="1" ht="51" hidden="1" customHeight="1" x14ac:dyDescent="0.25">
      <c r="B2401" s="156" t="s">
        <v>1947</v>
      </c>
      <c r="C2401" s="19">
        <v>828</v>
      </c>
      <c r="D2401" s="24" t="s">
        <v>63</v>
      </c>
      <c r="E2401" s="24" t="s">
        <v>101</v>
      </c>
      <c r="F2401" s="89" t="s">
        <v>1948</v>
      </c>
      <c r="G2401" s="21">
        <v>400</v>
      </c>
      <c r="H2401" s="43"/>
      <c r="I2401" s="213"/>
      <c r="J2401" s="43"/>
      <c r="K2401" s="43"/>
      <c r="L2401" s="213"/>
      <c r="M2401" s="43"/>
      <c r="N2401" s="43"/>
      <c r="O2401" s="213"/>
      <c r="P2401" s="43"/>
    </row>
    <row r="2402" spans="2:16" s="12" customFormat="1" ht="75" hidden="1" customHeight="1" x14ac:dyDescent="0.25">
      <c r="B2402" s="156" t="s">
        <v>1949</v>
      </c>
      <c r="C2402" s="19">
        <v>828</v>
      </c>
      <c r="D2402" s="24" t="s">
        <v>63</v>
      </c>
      <c r="E2402" s="24" t="s">
        <v>101</v>
      </c>
      <c r="F2402" s="89" t="s">
        <v>1950</v>
      </c>
      <c r="G2402" s="21">
        <v>400</v>
      </c>
      <c r="H2402" s="43"/>
      <c r="I2402" s="213"/>
      <c r="J2402" s="43"/>
      <c r="K2402" s="43"/>
      <c r="L2402" s="213"/>
      <c r="M2402" s="43"/>
      <c r="N2402" s="43"/>
      <c r="O2402" s="213"/>
      <c r="P2402" s="43"/>
    </row>
    <row r="2403" spans="2:16" s="12" customFormat="1" ht="105.75" hidden="1" customHeight="1" x14ac:dyDescent="0.25">
      <c r="B2403" s="156" t="s">
        <v>1951</v>
      </c>
      <c r="C2403" s="19">
        <v>828</v>
      </c>
      <c r="D2403" s="24" t="s">
        <v>63</v>
      </c>
      <c r="E2403" s="24" t="s">
        <v>101</v>
      </c>
      <c r="F2403" s="89" t="s">
        <v>1952</v>
      </c>
      <c r="G2403" s="21">
        <v>400</v>
      </c>
      <c r="H2403" s="43"/>
      <c r="I2403" s="213"/>
      <c r="J2403" s="43"/>
      <c r="K2403" s="43"/>
      <c r="L2403" s="213"/>
      <c r="M2403" s="43"/>
      <c r="N2403" s="43"/>
      <c r="O2403" s="213"/>
      <c r="P2403" s="43"/>
    </row>
    <row r="2404" spans="2:16" s="12" customFormat="1" ht="99.75" hidden="1" customHeight="1" x14ac:dyDescent="0.25">
      <c r="B2404" s="156" t="s">
        <v>1953</v>
      </c>
      <c r="C2404" s="19">
        <v>828</v>
      </c>
      <c r="D2404" s="24" t="s">
        <v>63</v>
      </c>
      <c r="E2404" s="24" t="s">
        <v>101</v>
      </c>
      <c r="F2404" s="89" t="s">
        <v>1952</v>
      </c>
      <c r="G2404" s="21">
        <v>800</v>
      </c>
      <c r="H2404" s="43"/>
      <c r="I2404" s="213"/>
      <c r="J2404" s="43"/>
      <c r="K2404" s="43"/>
      <c r="L2404" s="213"/>
      <c r="M2404" s="43"/>
      <c r="N2404" s="43"/>
      <c r="O2404" s="213"/>
      <c r="P2404" s="43"/>
    </row>
    <row r="2405" spans="2:16" s="12" customFormat="1" ht="66.75" customHeight="1" x14ac:dyDescent="0.25">
      <c r="B2405" s="156" t="s">
        <v>1954</v>
      </c>
      <c r="C2405" s="19">
        <v>828</v>
      </c>
      <c r="D2405" s="24" t="s">
        <v>63</v>
      </c>
      <c r="E2405" s="24" t="s">
        <v>101</v>
      </c>
      <c r="F2405" s="89" t="s">
        <v>1955</v>
      </c>
      <c r="G2405" s="21"/>
      <c r="H2405" s="5">
        <f t="shared" ref="H2405:P2405" si="1295">H2406+H2407+H2409+H2410+H2408</f>
        <v>1790984</v>
      </c>
      <c r="I2405" s="220">
        <f>I2406+I2407+I2409+I2410+I2408</f>
        <v>613105</v>
      </c>
      <c r="J2405" s="5">
        <f t="shared" si="1295"/>
        <v>2404089</v>
      </c>
      <c r="K2405" s="5">
        <f t="shared" si="1295"/>
        <v>1102708</v>
      </c>
      <c r="L2405" s="220">
        <f t="shared" si="1295"/>
        <v>0</v>
      </c>
      <c r="M2405" s="5">
        <f t="shared" si="1295"/>
        <v>1102708</v>
      </c>
      <c r="N2405" s="5">
        <f t="shared" si="1295"/>
        <v>1756226</v>
      </c>
      <c r="O2405" s="220">
        <f t="shared" si="1295"/>
        <v>0</v>
      </c>
      <c r="P2405" s="5">
        <f t="shared" si="1295"/>
        <v>1756226</v>
      </c>
    </row>
    <row r="2406" spans="2:16" s="12" customFormat="1" ht="81" customHeight="1" x14ac:dyDescent="0.25">
      <c r="B2406" s="156" t="s">
        <v>1956</v>
      </c>
      <c r="C2406" s="19">
        <v>828</v>
      </c>
      <c r="D2406" s="24" t="s">
        <v>63</v>
      </c>
      <c r="E2406" s="24" t="s">
        <v>101</v>
      </c>
      <c r="F2406" s="89" t="s">
        <v>1957</v>
      </c>
      <c r="G2406" s="21">
        <v>200</v>
      </c>
      <c r="H2406" s="43">
        <v>780</v>
      </c>
      <c r="I2406" s="213"/>
      <c r="J2406" s="43">
        <f>H2406+I2406</f>
        <v>780</v>
      </c>
      <c r="K2406" s="43">
        <v>0</v>
      </c>
      <c r="L2406" s="213"/>
      <c r="M2406" s="43"/>
      <c r="N2406" s="43"/>
      <c r="O2406" s="213"/>
      <c r="P2406" s="43"/>
    </row>
    <row r="2407" spans="2:16" s="12" customFormat="1" ht="79.5" customHeight="1" x14ac:dyDescent="0.25">
      <c r="B2407" s="156" t="s">
        <v>1958</v>
      </c>
      <c r="C2407" s="19">
        <v>828</v>
      </c>
      <c r="D2407" s="24" t="s">
        <v>63</v>
      </c>
      <c r="E2407" s="24" t="s">
        <v>101</v>
      </c>
      <c r="F2407" s="89" t="s">
        <v>1957</v>
      </c>
      <c r="G2407" s="21">
        <v>400</v>
      </c>
      <c r="H2407" s="43">
        <v>881923</v>
      </c>
      <c r="I2407" s="213">
        <v>-142354</v>
      </c>
      <c r="J2407" s="43">
        <f>H2407+I2407</f>
        <v>739569</v>
      </c>
      <c r="K2407" s="43">
        <v>946082</v>
      </c>
      <c r="L2407" s="213"/>
      <c r="M2407" s="43">
        <f>K2407+L2407</f>
        <v>946082</v>
      </c>
      <c r="N2407" s="43">
        <v>1593000</v>
      </c>
      <c r="O2407" s="213"/>
      <c r="P2407" s="43">
        <f>N2407+O2407</f>
        <v>1593000</v>
      </c>
    </row>
    <row r="2408" spans="2:16" s="12" customFormat="1" ht="63" customHeight="1" x14ac:dyDescent="0.25">
      <c r="B2408" s="156" t="s">
        <v>1959</v>
      </c>
      <c r="C2408" s="19">
        <v>828</v>
      </c>
      <c r="D2408" s="24" t="s">
        <v>63</v>
      </c>
      <c r="E2408" s="24" t="s">
        <v>101</v>
      </c>
      <c r="F2408" s="89" t="s">
        <v>1957</v>
      </c>
      <c r="G2408" s="21">
        <v>800</v>
      </c>
      <c r="H2408" s="43">
        <v>3600</v>
      </c>
      <c r="I2408" s="213"/>
      <c r="J2408" s="43">
        <f>H2408+I2408</f>
        <v>3600</v>
      </c>
      <c r="K2408" s="43">
        <v>0</v>
      </c>
      <c r="L2408" s="213"/>
      <c r="M2408" s="43"/>
      <c r="N2408" s="43">
        <v>0</v>
      </c>
      <c r="O2408" s="213"/>
      <c r="P2408" s="43"/>
    </row>
    <row r="2409" spans="2:16" s="12" customFormat="1" ht="60" customHeight="1" x14ac:dyDescent="0.25">
      <c r="B2409" s="156" t="s">
        <v>2352</v>
      </c>
      <c r="C2409" s="19">
        <v>828</v>
      </c>
      <c r="D2409" s="24" t="s">
        <v>63</v>
      </c>
      <c r="E2409" s="24" t="s">
        <v>101</v>
      </c>
      <c r="F2409" s="89" t="s">
        <v>2191</v>
      </c>
      <c r="G2409" s="21">
        <v>400</v>
      </c>
      <c r="H2409" s="43">
        <v>904681</v>
      </c>
      <c r="I2409" s="213"/>
      <c r="J2409" s="43">
        <f>H2409+I2409</f>
        <v>904681</v>
      </c>
      <c r="K2409" s="43">
        <v>156626</v>
      </c>
      <c r="L2409" s="213"/>
      <c r="M2409" s="43">
        <f>K2409+L2409</f>
        <v>156626</v>
      </c>
      <c r="N2409" s="43">
        <v>163226</v>
      </c>
      <c r="O2409" s="213"/>
      <c r="P2409" s="43">
        <f>N2409+O2409</f>
        <v>163226</v>
      </c>
    </row>
    <row r="2410" spans="2:16" s="12" customFormat="1" ht="69.75" customHeight="1" x14ac:dyDescent="0.25">
      <c r="B2410" s="156" t="s">
        <v>2236</v>
      </c>
      <c r="C2410" s="19">
        <v>828</v>
      </c>
      <c r="D2410" s="24" t="s">
        <v>63</v>
      </c>
      <c r="E2410" s="24" t="s">
        <v>101</v>
      </c>
      <c r="F2410" s="89" t="s">
        <v>1960</v>
      </c>
      <c r="G2410" s="21">
        <v>400</v>
      </c>
      <c r="H2410" s="43"/>
      <c r="I2410" s="213">
        <v>755459</v>
      </c>
      <c r="J2410" s="43">
        <f>H2410+I2410</f>
        <v>755459</v>
      </c>
      <c r="K2410" s="43"/>
      <c r="L2410" s="213"/>
      <c r="M2410" s="43"/>
      <c r="N2410" s="43"/>
      <c r="O2410" s="213"/>
      <c r="P2410" s="43"/>
    </row>
    <row r="2411" spans="2:16" s="12" customFormat="1" ht="144" customHeight="1" x14ac:dyDescent="0.25">
      <c r="B2411" s="156" t="s">
        <v>1961</v>
      </c>
      <c r="C2411" s="19">
        <v>828</v>
      </c>
      <c r="D2411" s="24" t="s">
        <v>63</v>
      </c>
      <c r="E2411" s="24" t="s">
        <v>101</v>
      </c>
      <c r="F2411" s="89" t="s">
        <v>1962</v>
      </c>
      <c r="G2411" s="67"/>
      <c r="H2411" s="5">
        <f>H2412+H2413+H2414+H2415</f>
        <v>277003</v>
      </c>
      <c r="I2411" s="220">
        <f>I2412+I2413+I2414+I2415</f>
        <v>500000</v>
      </c>
      <c r="J2411" s="5">
        <f>J2412+J2413+J2414+J2415</f>
        <v>777003</v>
      </c>
      <c r="K2411" s="5">
        <f>K2412+K2413+K2414+K2415</f>
        <v>0</v>
      </c>
      <c r="L2411" s="220">
        <f>L2412+L2413+L2414+L2415</f>
        <v>0</v>
      </c>
      <c r="M2411" s="5"/>
      <c r="N2411" s="5"/>
      <c r="O2411" s="220"/>
      <c r="P2411" s="5"/>
    </row>
    <row r="2412" spans="2:16" s="12" customFormat="1" ht="75" hidden="1" x14ac:dyDescent="0.25">
      <c r="B2412" s="156" t="s">
        <v>1963</v>
      </c>
      <c r="C2412" s="19">
        <v>828</v>
      </c>
      <c r="D2412" s="24" t="s">
        <v>63</v>
      </c>
      <c r="E2412" s="24" t="s">
        <v>101</v>
      </c>
      <c r="F2412" s="89" t="s">
        <v>1964</v>
      </c>
      <c r="G2412" s="21">
        <v>500</v>
      </c>
      <c r="H2412" s="43">
        <v>0</v>
      </c>
      <c r="I2412" s="213">
        <v>0</v>
      </c>
      <c r="J2412" s="43">
        <v>0</v>
      </c>
      <c r="K2412" s="43">
        <v>0</v>
      </c>
      <c r="L2412" s="213">
        <v>0</v>
      </c>
      <c r="M2412" s="43">
        <v>0</v>
      </c>
      <c r="N2412" s="43">
        <v>0</v>
      </c>
      <c r="O2412" s="213">
        <v>0</v>
      </c>
      <c r="P2412" s="43">
        <v>0</v>
      </c>
    </row>
    <row r="2413" spans="2:16" s="12" customFormat="1" ht="48" customHeight="1" x14ac:dyDescent="0.25">
      <c r="B2413" s="156" t="s">
        <v>1965</v>
      </c>
      <c r="C2413" s="19">
        <v>828</v>
      </c>
      <c r="D2413" s="24" t="s">
        <v>63</v>
      </c>
      <c r="E2413" s="24" t="s">
        <v>101</v>
      </c>
      <c r="F2413" s="89" t="s">
        <v>1966</v>
      </c>
      <c r="G2413" s="21">
        <v>500</v>
      </c>
      <c r="H2413" s="43">
        <v>277003</v>
      </c>
      <c r="I2413" s="213"/>
      <c r="J2413" s="43">
        <f>H2413+I2413</f>
        <v>277003</v>
      </c>
      <c r="K2413" s="43">
        <v>0</v>
      </c>
      <c r="L2413" s="213"/>
      <c r="M2413" s="43"/>
      <c r="N2413" s="43"/>
      <c r="O2413" s="213"/>
      <c r="P2413" s="43"/>
    </row>
    <row r="2414" spans="2:16" s="12" customFormat="1" ht="60" x14ac:dyDescent="0.25">
      <c r="B2414" s="156" t="s">
        <v>1967</v>
      </c>
      <c r="C2414" s="19">
        <v>828</v>
      </c>
      <c r="D2414" s="24" t="s">
        <v>63</v>
      </c>
      <c r="E2414" s="24" t="s">
        <v>101</v>
      </c>
      <c r="F2414" s="89" t="s">
        <v>1968</v>
      </c>
      <c r="G2414" s="21">
        <v>500</v>
      </c>
      <c r="H2414" s="43"/>
      <c r="I2414" s="213">
        <v>500000</v>
      </c>
      <c r="J2414" s="43">
        <f>H2414+I2414</f>
        <v>500000</v>
      </c>
      <c r="K2414" s="43"/>
      <c r="L2414" s="213"/>
      <c r="M2414" s="43"/>
      <c r="N2414" s="43"/>
      <c r="O2414" s="213"/>
      <c r="P2414" s="43"/>
    </row>
    <row r="2415" spans="2:16" s="12" customFormat="1" ht="63" hidden="1" customHeight="1" x14ac:dyDescent="0.25">
      <c r="B2415" s="156" t="s">
        <v>1969</v>
      </c>
      <c r="C2415" s="19">
        <v>828</v>
      </c>
      <c r="D2415" s="24" t="s">
        <v>63</v>
      </c>
      <c r="E2415" s="24" t="s">
        <v>101</v>
      </c>
      <c r="F2415" s="89" t="s">
        <v>1970</v>
      </c>
      <c r="G2415" s="21">
        <v>500</v>
      </c>
      <c r="H2415" s="43"/>
      <c r="I2415" s="213"/>
      <c r="J2415" s="43"/>
      <c r="K2415" s="43"/>
      <c r="L2415" s="213"/>
      <c r="M2415" s="43"/>
      <c r="N2415" s="43"/>
      <c r="O2415" s="213"/>
      <c r="P2415" s="43"/>
    </row>
    <row r="2416" spans="2:16" s="12" customFormat="1" ht="33" customHeight="1" x14ac:dyDescent="0.25">
      <c r="B2416" s="156" t="s">
        <v>214</v>
      </c>
      <c r="C2416" s="19">
        <v>828</v>
      </c>
      <c r="D2416" s="24" t="s">
        <v>63</v>
      </c>
      <c r="E2416" s="24" t="s">
        <v>101</v>
      </c>
      <c r="F2416" s="89" t="s">
        <v>1971</v>
      </c>
      <c r="G2416" s="21"/>
      <c r="H2416" s="5">
        <f t="shared" ref="H2416:P2416" si="1296">H2417+H2421+H2423</f>
        <v>860317</v>
      </c>
      <c r="I2416" s="220">
        <f t="shared" si="1296"/>
        <v>15954</v>
      </c>
      <c r="J2416" s="5">
        <f t="shared" si="1296"/>
        <v>876271</v>
      </c>
      <c r="K2416" s="5">
        <f t="shared" si="1296"/>
        <v>870924</v>
      </c>
      <c r="L2416" s="220">
        <f t="shared" si="1296"/>
        <v>10600</v>
      </c>
      <c r="M2416" s="5">
        <f t="shared" si="1296"/>
        <v>881524</v>
      </c>
      <c r="N2416" s="5">
        <f t="shared" si="1296"/>
        <v>881948</v>
      </c>
      <c r="O2416" s="220">
        <f t="shared" si="1296"/>
        <v>6530</v>
      </c>
      <c r="P2416" s="5">
        <f t="shared" si="1296"/>
        <v>888478</v>
      </c>
    </row>
    <row r="2417" spans="2:16" s="12" customFormat="1" ht="42" hidden="1" customHeight="1" x14ac:dyDescent="0.25">
      <c r="B2417" s="156" t="s">
        <v>279</v>
      </c>
      <c r="C2417" s="19">
        <v>828</v>
      </c>
      <c r="D2417" s="24" t="s">
        <v>63</v>
      </c>
      <c r="E2417" s="24" t="s">
        <v>101</v>
      </c>
      <c r="F2417" s="89" t="s">
        <v>1972</v>
      </c>
      <c r="G2417" s="21"/>
      <c r="H2417" s="5">
        <f t="shared" ref="H2417:P2417" si="1297">H2418+H2419+H2420</f>
        <v>0</v>
      </c>
      <c r="I2417" s="220">
        <f t="shared" si="1297"/>
        <v>0</v>
      </c>
      <c r="J2417" s="5">
        <f t="shared" si="1297"/>
        <v>0</v>
      </c>
      <c r="K2417" s="5">
        <f t="shared" si="1297"/>
        <v>0</v>
      </c>
      <c r="L2417" s="220">
        <f t="shared" si="1297"/>
        <v>0</v>
      </c>
      <c r="M2417" s="5">
        <f t="shared" si="1297"/>
        <v>0</v>
      </c>
      <c r="N2417" s="5">
        <f t="shared" si="1297"/>
        <v>0</v>
      </c>
      <c r="O2417" s="220">
        <f t="shared" si="1297"/>
        <v>0</v>
      </c>
      <c r="P2417" s="5">
        <f t="shared" si="1297"/>
        <v>0</v>
      </c>
    </row>
    <row r="2418" spans="2:16" s="12" customFormat="1" ht="75.75" hidden="1" customHeight="1" x14ac:dyDescent="0.25">
      <c r="B2418" s="156" t="s">
        <v>37</v>
      </c>
      <c r="C2418" s="19">
        <v>828</v>
      </c>
      <c r="D2418" s="24" t="s">
        <v>63</v>
      </c>
      <c r="E2418" s="24" t="s">
        <v>101</v>
      </c>
      <c r="F2418" s="89" t="s">
        <v>1973</v>
      </c>
      <c r="G2418" s="21">
        <v>100</v>
      </c>
      <c r="H2418" s="43"/>
      <c r="I2418" s="213"/>
      <c r="J2418" s="43"/>
      <c r="K2418" s="43"/>
      <c r="L2418" s="213"/>
      <c r="M2418" s="43"/>
      <c r="N2418" s="43"/>
      <c r="O2418" s="213"/>
      <c r="P2418" s="43"/>
    </row>
    <row r="2419" spans="2:16" s="12" customFormat="1" ht="57" hidden="1" customHeight="1" x14ac:dyDescent="0.25">
      <c r="B2419" s="156" t="s">
        <v>39</v>
      </c>
      <c r="C2419" s="19">
        <v>828</v>
      </c>
      <c r="D2419" s="24" t="s">
        <v>63</v>
      </c>
      <c r="E2419" s="24" t="s">
        <v>101</v>
      </c>
      <c r="F2419" s="89" t="s">
        <v>1973</v>
      </c>
      <c r="G2419" s="21">
        <v>200</v>
      </c>
      <c r="H2419" s="43"/>
      <c r="I2419" s="213"/>
      <c r="J2419" s="43"/>
      <c r="K2419" s="43"/>
      <c r="L2419" s="213"/>
      <c r="M2419" s="43"/>
      <c r="N2419" s="43"/>
      <c r="O2419" s="213"/>
      <c r="P2419" s="43"/>
    </row>
    <row r="2420" spans="2:16" s="12" customFormat="1" ht="45.75" hidden="1" customHeight="1" x14ac:dyDescent="0.25">
      <c r="B2420" s="156" t="s">
        <v>40</v>
      </c>
      <c r="C2420" s="19">
        <v>828</v>
      </c>
      <c r="D2420" s="24" t="s">
        <v>63</v>
      </c>
      <c r="E2420" s="24" t="s">
        <v>101</v>
      </c>
      <c r="F2420" s="89" t="s">
        <v>1973</v>
      </c>
      <c r="G2420" s="21">
        <v>800</v>
      </c>
      <c r="H2420" s="43"/>
      <c r="I2420" s="213"/>
      <c r="J2420" s="43"/>
      <c r="K2420" s="43"/>
      <c r="L2420" s="213"/>
      <c r="M2420" s="43"/>
      <c r="N2420" s="43"/>
      <c r="O2420" s="213"/>
      <c r="P2420" s="43"/>
    </row>
    <row r="2421" spans="2:16" s="12" customFormat="1" ht="69" customHeight="1" x14ac:dyDescent="0.25">
      <c r="B2421" s="156" t="s">
        <v>1974</v>
      </c>
      <c r="C2421" s="19">
        <v>828</v>
      </c>
      <c r="D2421" s="24" t="s">
        <v>63</v>
      </c>
      <c r="E2421" s="24" t="s">
        <v>101</v>
      </c>
      <c r="F2421" s="89" t="s">
        <v>1975</v>
      </c>
      <c r="G2421" s="21"/>
      <c r="H2421" s="43">
        <f t="shared" ref="H2421:P2421" si="1298">H2422</f>
        <v>771000</v>
      </c>
      <c r="I2421" s="213">
        <f t="shared" si="1298"/>
        <v>0</v>
      </c>
      <c r="J2421" s="43">
        <f t="shared" si="1298"/>
        <v>771000</v>
      </c>
      <c r="K2421" s="43">
        <f t="shared" si="1298"/>
        <v>780000</v>
      </c>
      <c r="L2421" s="213">
        <f t="shared" si="1298"/>
        <v>0</v>
      </c>
      <c r="M2421" s="43">
        <f t="shared" si="1298"/>
        <v>780000</v>
      </c>
      <c r="N2421" s="43">
        <f t="shared" si="1298"/>
        <v>788000</v>
      </c>
      <c r="O2421" s="213">
        <f t="shared" si="1298"/>
        <v>0</v>
      </c>
      <c r="P2421" s="43">
        <f t="shared" si="1298"/>
        <v>788000</v>
      </c>
    </row>
    <row r="2422" spans="2:16" s="12" customFormat="1" ht="60" x14ac:dyDescent="0.25">
      <c r="B2422" s="156" t="s">
        <v>1976</v>
      </c>
      <c r="C2422" s="19">
        <v>828</v>
      </c>
      <c r="D2422" s="24" t="s">
        <v>63</v>
      </c>
      <c r="E2422" s="24" t="s">
        <v>101</v>
      </c>
      <c r="F2422" s="89" t="s">
        <v>1977</v>
      </c>
      <c r="G2422" s="21">
        <v>800</v>
      </c>
      <c r="H2422" s="43">
        <v>771000</v>
      </c>
      <c r="I2422" s="213"/>
      <c r="J2422" s="43">
        <f>H2422+I2422</f>
        <v>771000</v>
      </c>
      <c r="K2422" s="43">
        <v>780000</v>
      </c>
      <c r="L2422" s="213"/>
      <c r="M2422" s="43">
        <f>K2422+L2422</f>
        <v>780000</v>
      </c>
      <c r="N2422" s="43">
        <v>788000</v>
      </c>
      <c r="O2422" s="213"/>
      <c r="P2422" s="43">
        <f>N2422+O2422</f>
        <v>788000</v>
      </c>
    </row>
    <row r="2423" spans="2:16" s="12" customFormat="1" ht="41.25" customHeight="1" x14ac:dyDescent="0.25">
      <c r="B2423" s="156" t="s">
        <v>183</v>
      </c>
      <c r="C2423" s="19">
        <v>828</v>
      </c>
      <c r="D2423" s="24" t="s">
        <v>63</v>
      </c>
      <c r="E2423" s="24" t="s">
        <v>101</v>
      </c>
      <c r="F2423" s="89" t="s">
        <v>1978</v>
      </c>
      <c r="G2423" s="21"/>
      <c r="H2423" s="5">
        <f t="shared" ref="H2423:P2423" si="1299">H2424+H2425+H2426</f>
        <v>89317</v>
      </c>
      <c r="I2423" s="220">
        <f t="shared" si="1299"/>
        <v>15954</v>
      </c>
      <c r="J2423" s="5">
        <f t="shared" si="1299"/>
        <v>105271</v>
      </c>
      <c r="K2423" s="5">
        <f t="shared" si="1299"/>
        <v>90924</v>
      </c>
      <c r="L2423" s="220">
        <f t="shared" si="1299"/>
        <v>10600</v>
      </c>
      <c r="M2423" s="5">
        <f t="shared" si="1299"/>
        <v>101524</v>
      </c>
      <c r="N2423" s="5">
        <f t="shared" si="1299"/>
        <v>93948</v>
      </c>
      <c r="O2423" s="220">
        <f t="shared" si="1299"/>
        <v>6530</v>
      </c>
      <c r="P2423" s="5">
        <f t="shared" si="1299"/>
        <v>100478</v>
      </c>
    </row>
    <row r="2424" spans="2:16" s="12" customFormat="1" ht="93.75" customHeight="1" x14ac:dyDescent="0.25">
      <c r="B2424" s="156" t="s">
        <v>75</v>
      </c>
      <c r="C2424" s="19">
        <v>828</v>
      </c>
      <c r="D2424" s="24" t="s">
        <v>63</v>
      </c>
      <c r="E2424" s="24" t="s">
        <v>101</v>
      </c>
      <c r="F2424" s="89" t="s">
        <v>1979</v>
      </c>
      <c r="G2424" s="21">
        <v>100</v>
      </c>
      <c r="H2424" s="43">
        <v>61035</v>
      </c>
      <c r="I2424" s="213">
        <v>11474</v>
      </c>
      <c r="J2424" s="43">
        <f>H2424+I2424</f>
        <v>72509</v>
      </c>
      <c r="K2424" s="43">
        <v>63488</v>
      </c>
      <c r="L2424" s="213">
        <v>9021</v>
      </c>
      <c r="M2424" s="43">
        <f>K2424+L2424</f>
        <v>72509</v>
      </c>
      <c r="N2424" s="43">
        <v>65979</v>
      </c>
      <c r="O2424" s="213">
        <v>6530</v>
      </c>
      <c r="P2424" s="43">
        <f>N2424+O2424</f>
        <v>72509</v>
      </c>
    </row>
    <row r="2425" spans="2:16" s="12" customFormat="1" ht="54" customHeight="1" x14ac:dyDescent="0.25">
      <c r="B2425" s="156" t="s">
        <v>109</v>
      </c>
      <c r="C2425" s="19">
        <v>828</v>
      </c>
      <c r="D2425" s="24" t="s">
        <v>63</v>
      </c>
      <c r="E2425" s="24" t="s">
        <v>101</v>
      </c>
      <c r="F2425" s="89" t="s">
        <v>1979</v>
      </c>
      <c r="G2425" s="21">
        <v>200</v>
      </c>
      <c r="H2425" s="43">
        <v>27629</v>
      </c>
      <c r="I2425" s="213"/>
      <c r="J2425" s="43">
        <f>H2425+I2425</f>
        <v>27629</v>
      </c>
      <c r="K2425" s="43">
        <v>20162</v>
      </c>
      <c r="L2425" s="213"/>
      <c r="M2425" s="43">
        <f>K2425+L2425</f>
        <v>20162</v>
      </c>
      <c r="N2425" s="43">
        <v>18524</v>
      </c>
      <c r="O2425" s="213"/>
      <c r="P2425" s="43">
        <f>N2425+O2425</f>
        <v>18524</v>
      </c>
    </row>
    <row r="2426" spans="2:16" s="12" customFormat="1" ht="42.75" customHeight="1" x14ac:dyDescent="0.25">
      <c r="B2426" s="156" t="s">
        <v>110</v>
      </c>
      <c r="C2426" s="19">
        <v>828</v>
      </c>
      <c r="D2426" s="24" t="s">
        <v>63</v>
      </c>
      <c r="E2426" s="24" t="s">
        <v>101</v>
      </c>
      <c r="F2426" s="89" t="s">
        <v>1979</v>
      </c>
      <c r="G2426" s="21">
        <v>800</v>
      </c>
      <c r="H2426" s="43">
        <v>653</v>
      </c>
      <c r="I2426" s="213">
        <v>4480</v>
      </c>
      <c r="J2426" s="43">
        <f>H2426+I2426</f>
        <v>5133</v>
      </c>
      <c r="K2426" s="43">
        <v>7274</v>
      </c>
      <c r="L2426" s="213">
        <v>1579</v>
      </c>
      <c r="M2426" s="43">
        <f>K2426+L2426</f>
        <v>8853</v>
      </c>
      <c r="N2426" s="43">
        <v>9445</v>
      </c>
      <c r="O2426" s="213"/>
      <c r="P2426" s="43">
        <f>N2426+O2426</f>
        <v>9445</v>
      </c>
    </row>
    <row r="2427" spans="2:16" s="12" customFormat="1" ht="29.25" customHeight="1" x14ac:dyDescent="0.25">
      <c r="B2427" s="205" t="s">
        <v>155</v>
      </c>
      <c r="C2427" s="35">
        <v>828</v>
      </c>
      <c r="D2427" s="34" t="s">
        <v>63</v>
      </c>
      <c r="E2427" s="35">
        <v>12</v>
      </c>
      <c r="F2427" s="35"/>
      <c r="G2427" s="35"/>
      <c r="H2427" s="8">
        <f>H2428+H2433</f>
        <v>357590</v>
      </c>
      <c r="I2427" s="211">
        <f>I2428+I2433</f>
        <v>-151045</v>
      </c>
      <c r="J2427" s="8">
        <f>J2428+J2433</f>
        <v>206545</v>
      </c>
      <c r="K2427" s="8">
        <f>K2428+K2433</f>
        <v>189342</v>
      </c>
      <c r="L2427" s="211">
        <f>L2428+L2433</f>
        <v>-189342</v>
      </c>
      <c r="M2427" s="8"/>
      <c r="N2427" s="8"/>
      <c r="O2427" s="211"/>
      <c r="P2427" s="8"/>
    </row>
    <row r="2428" spans="2:16" s="12" customFormat="1" ht="28.5" customHeight="1" x14ac:dyDescent="0.25">
      <c r="B2428" s="163" t="s">
        <v>1865</v>
      </c>
      <c r="C2428" s="35">
        <v>828</v>
      </c>
      <c r="D2428" s="61" t="s">
        <v>63</v>
      </c>
      <c r="E2428" s="58">
        <v>12</v>
      </c>
      <c r="F2428" s="84">
        <v>4</v>
      </c>
      <c r="G2428" s="58"/>
      <c r="H2428" s="9">
        <f t="shared" ref="H2428:J2429" si="1300">H2429</f>
        <v>65</v>
      </c>
      <c r="I2428" s="217">
        <f t="shared" si="1300"/>
        <v>0</v>
      </c>
      <c r="J2428" s="9">
        <f t="shared" si="1300"/>
        <v>65</v>
      </c>
      <c r="K2428" s="9">
        <f>K2429</f>
        <v>0</v>
      </c>
      <c r="L2428" s="217">
        <f>L2429</f>
        <v>0</v>
      </c>
      <c r="M2428" s="9"/>
      <c r="N2428" s="9"/>
      <c r="O2428" s="217"/>
      <c r="P2428" s="9"/>
    </row>
    <row r="2429" spans="2:16" s="12" customFormat="1" ht="15.75" x14ac:dyDescent="0.25">
      <c r="B2429" s="163" t="s">
        <v>1066</v>
      </c>
      <c r="C2429" s="35">
        <v>828</v>
      </c>
      <c r="D2429" s="61" t="s">
        <v>63</v>
      </c>
      <c r="E2429" s="58">
        <v>12</v>
      </c>
      <c r="F2429" s="85" t="s">
        <v>1067</v>
      </c>
      <c r="G2429" s="58"/>
      <c r="H2429" s="9">
        <f t="shared" si="1300"/>
        <v>65</v>
      </c>
      <c r="I2429" s="217">
        <f t="shared" si="1300"/>
        <v>0</v>
      </c>
      <c r="J2429" s="9">
        <f t="shared" si="1300"/>
        <v>65</v>
      </c>
      <c r="K2429" s="9">
        <f>K2430</f>
        <v>0</v>
      </c>
      <c r="L2429" s="217">
        <f>L2430</f>
        <v>0</v>
      </c>
      <c r="M2429" s="9"/>
      <c r="N2429" s="9"/>
      <c r="O2429" s="217"/>
      <c r="P2429" s="9"/>
    </row>
    <row r="2430" spans="2:16" s="12" customFormat="1" ht="106.5" customHeight="1" x14ac:dyDescent="0.25">
      <c r="B2430" s="190" t="s">
        <v>1068</v>
      </c>
      <c r="C2430" s="35">
        <v>828</v>
      </c>
      <c r="D2430" s="61" t="s">
        <v>63</v>
      </c>
      <c r="E2430" s="58">
        <v>12</v>
      </c>
      <c r="F2430" s="85" t="s">
        <v>1069</v>
      </c>
      <c r="G2430" s="58"/>
      <c r="H2430" s="9">
        <f>H2432+H2431</f>
        <v>65</v>
      </c>
      <c r="I2430" s="217">
        <f>I2432+I2431</f>
        <v>0</v>
      </c>
      <c r="J2430" s="9">
        <f>J2432+J2431</f>
        <v>65</v>
      </c>
      <c r="K2430" s="9">
        <f>K2432+K2431</f>
        <v>0</v>
      </c>
      <c r="L2430" s="217">
        <f>L2432+L2431</f>
        <v>0</v>
      </c>
      <c r="M2430" s="9"/>
      <c r="N2430" s="9"/>
      <c r="O2430" s="217"/>
      <c r="P2430" s="9"/>
    </row>
    <row r="2431" spans="2:16" s="12" customFormat="1" ht="45" hidden="1" x14ac:dyDescent="0.25">
      <c r="B2431" s="256" t="s">
        <v>1725</v>
      </c>
      <c r="C2431" s="35">
        <v>828</v>
      </c>
      <c r="D2431" s="61" t="s">
        <v>63</v>
      </c>
      <c r="E2431" s="58">
        <v>12</v>
      </c>
      <c r="F2431" s="85" t="s">
        <v>1071</v>
      </c>
      <c r="G2431" s="58">
        <v>200</v>
      </c>
      <c r="H2431" s="43"/>
      <c r="I2431" s="213"/>
      <c r="J2431" s="43"/>
      <c r="K2431" s="43"/>
      <c r="L2431" s="213"/>
      <c r="M2431" s="43"/>
      <c r="N2431" s="43"/>
      <c r="O2431" s="213"/>
      <c r="P2431" s="43"/>
    </row>
    <row r="2432" spans="2:16" s="12" customFormat="1" ht="80.25" customHeight="1" x14ac:dyDescent="0.25">
      <c r="B2432" s="163" t="s">
        <v>2196</v>
      </c>
      <c r="C2432" s="35">
        <v>828</v>
      </c>
      <c r="D2432" s="61" t="s">
        <v>63</v>
      </c>
      <c r="E2432" s="58">
        <v>12</v>
      </c>
      <c r="F2432" s="85" t="s">
        <v>1072</v>
      </c>
      <c r="G2432" s="58">
        <v>200</v>
      </c>
      <c r="H2432" s="43">
        <v>65</v>
      </c>
      <c r="I2432" s="213"/>
      <c r="J2432" s="43">
        <f>H2432+I2432</f>
        <v>65</v>
      </c>
      <c r="K2432" s="43">
        <v>0</v>
      </c>
      <c r="L2432" s="213"/>
      <c r="M2432" s="43"/>
      <c r="N2432" s="43"/>
      <c r="O2432" s="213"/>
      <c r="P2432" s="43"/>
    </row>
    <row r="2433" spans="2:16" s="12" customFormat="1" ht="16.5" customHeight="1" x14ac:dyDescent="0.25">
      <c r="B2433" s="163" t="s">
        <v>28</v>
      </c>
      <c r="C2433" s="35">
        <v>828</v>
      </c>
      <c r="D2433" s="61" t="s">
        <v>63</v>
      </c>
      <c r="E2433" s="58">
        <v>12</v>
      </c>
      <c r="F2433" s="90">
        <v>99</v>
      </c>
      <c r="G2433" s="35"/>
      <c r="H2433" s="9">
        <f t="shared" ref="H2433:J2434" si="1301">H2434</f>
        <v>357525</v>
      </c>
      <c r="I2433" s="217">
        <f t="shared" si="1301"/>
        <v>-151045</v>
      </c>
      <c r="J2433" s="9">
        <f t="shared" si="1301"/>
        <v>206480</v>
      </c>
      <c r="K2433" s="9">
        <f>K2434</f>
        <v>189342</v>
      </c>
      <c r="L2433" s="217">
        <f>L2434</f>
        <v>-189342</v>
      </c>
      <c r="M2433" s="9"/>
      <c r="N2433" s="9"/>
      <c r="O2433" s="217"/>
      <c r="P2433" s="9"/>
    </row>
    <row r="2434" spans="2:16" s="12" customFormat="1" ht="15.75" x14ac:dyDescent="0.25">
      <c r="B2434" s="163" t="s">
        <v>29</v>
      </c>
      <c r="C2434" s="35">
        <v>828</v>
      </c>
      <c r="D2434" s="61" t="s">
        <v>63</v>
      </c>
      <c r="E2434" s="58">
        <v>12</v>
      </c>
      <c r="F2434" s="91" t="s">
        <v>30</v>
      </c>
      <c r="G2434" s="35"/>
      <c r="H2434" s="9">
        <f t="shared" si="1301"/>
        <v>357525</v>
      </c>
      <c r="I2434" s="217">
        <f t="shared" si="1301"/>
        <v>-151045</v>
      </c>
      <c r="J2434" s="9">
        <f t="shared" si="1301"/>
        <v>206480</v>
      </c>
      <c r="K2434" s="9">
        <f>K2435</f>
        <v>189342</v>
      </c>
      <c r="L2434" s="217">
        <f>L2435</f>
        <v>-189342</v>
      </c>
      <c r="M2434" s="9"/>
      <c r="N2434" s="9"/>
      <c r="O2434" s="217"/>
      <c r="P2434" s="9"/>
    </row>
    <row r="2435" spans="2:16" s="12" customFormat="1" ht="42.75" customHeight="1" thickBot="1" x14ac:dyDescent="0.3">
      <c r="B2435" s="167" t="s">
        <v>1980</v>
      </c>
      <c r="C2435" s="35">
        <v>828</v>
      </c>
      <c r="D2435" s="61" t="s">
        <v>63</v>
      </c>
      <c r="E2435" s="58">
        <v>12</v>
      </c>
      <c r="F2435" s="59" t="s">
        <v>2338</v>
      </c>
      <c r="G2435" s="58">
        <v>800</v>
      </c>
      <c r="H2435" s="43">
        <v>357525</v>
      </c>
      <c r="I2435" s="213">
        <v>-151045</v>
      </c>
      <c r="J2435" s="43">
        <f>H2435+I2435</f>
        <v>206480</v>
      </c>
      <c r="K2435" s="43">
        <v>189342</v>
      </c>
      <c r="L2435" s="213">
        <v>-189342</v>
      </c>
      <c r="M2435" s="43"/>
      <c r="N2435" s="43"/>
      <c r="O2435" s="213"/>
      <c r="P2435" s="43"/>
    </row>
    <row r="2436" spans="2:16" ht="54.75" customHeight="1" thickBot="1" x14ac:dyDescent="0.3">
      <c r="B2436" s="165" t="s">
        <v>1981</v>
      </c>
      <c r="C2436" s="133" t="s">
        <v>1982</v>
      </c>
      <c r="D2436" s="28"/>
      <c r="E2436" s="28"/>
      <c r="F2436" s="28"/>
      <c r="G2436" s="28"/>
      <c r="H2436" s="6">
        <f t="shared" ref="H2436:P2436" si="1302">H2445+H2437</f>
        <v>47465</v>
      </c>
      <c r="I2436" s="215">
        <f t="shared" si="1302"/>
        <v>0</v>
      </c>
      <c r="J2436" s="6">
        <f t="shared" si="1302"/>
        <v>47465</v>
      </c>
      <c r="K2436" s="6">
        <f t="shared" si="1302"/>
        <v>48737</v>
      </c>
      <c r="L2436" s="215">
        <f t="shared" si="1302"/>
        <v>-1244</v>
      </c>
      <c r="M2436" s="6">
        <f t="shared" si="1302"/>
        <v>47493</v>
      </c>
      <c r="N2436" s="6">
        <f t="shared" si="1302"/>
        <v>48856</v>
      </c>
      <c r="O2436" s="215">
        <f t="shared" si="1302"/>
        <v>-1247</v>
      </c>
      <c r="P2436" s="6">
        <f t="shared" si="1302"/>
        <v>47609</v>
      </c>
    </row>
    <row r="2437" spans="2:16" ht="18" customHeight="1" x14ac:dyDescent="0.25">
      <c r="B2437" s="160" t="s">
        <v>154</v>
      </c>
      <c r="C2437" s="50" t="s">
        <v>1982</v>
      </c>
      <c r="D2437" s="47" t="s">
        <v>63</v>
      </c>
      <c r="E2437" s="49"/>
      <c r="F2437" s="49"/>
      <c r="G2437" s="46"/>
      <c r="H2437" s="44">
        <f>H2438</f>
        <v>47400</v>
      </c>
      <c r="I2437" s="216">
        <f t="shared" ref="I2437:J2440" si="1303">I2438</f>
        <v>0</v>
      </c>
      <c r="J2437" s="44">
        <f t="shared" si="1303"/>
        <v>47400</v>
      </c>
      <c r="K2437" s="44">
        <f t="shared" ref="K2437:N2440" si="1304">K2438</f>
        <v>48672</v>
      </c>
      <c r="L2437" s="216">
        <f t="shared" ref="L2437:M2440" si="1305">L2438</f>
        <v>-1244</v>
      </c>
      <c r="M2437" s="44">
        <f t="shared" si="1305"/>
        <v>47428</v>
      </c>
      <c r="N2437" s="44">
        <f t="shared" si="1304"/>
        <v>48791</v>
      </c>
      <c r="O2437" s="216">
        <f t="shared" ref="O2437:P2440" si="1306">O2438</f>
        <v>-1247</v>
      </c>
      <c r="P2437" s="44">
        <f t="shared" si="1306"/>
        <v>47544</v>
      </c>
    </row>
    <row r="2438" spans="2:16" ht="29.25" customHeight="1" x14ac:dyDescent="0.25">
      <c r="B2438" s="160" t="s">
        <v>155</v>
      </c>
      <c r="C2438" s="49">
        <v>829</v>
      </c>
      <c r="D2438" s="47" t="s">
        <v>63</v>
      </c>
      <c r="E2438" s="47" t="s">
        <v>156</v>
      </c>
      <c r="F2438" s="49"/>
      <c r="G2438" s="46"/>
      <c r="H2438" s="44">
        <f>H2439</f>
        <v>47400</v>
      </c>
      <c r="I2438" s="216">
        <f t="shared" si="1303"/>
        <v>0</v>
      </c>
      <c r="J2438" s="44">
        <f t="shared" si="1303"/>
        <v>47400</v>
      </c>
      <c r="K2438" s="44">
        <f t="shared" si="1304"/>
        <v>48672</v>
      </c>
      <c r="L2438" s="216">
        <f t="shared" si="1305"/>
        <v>-1244</v>
      </c>
      <c r="M2438" s="44">
        <f t="shared" si="1305"/>
        <v>47428</v>
      </c>
      <c r="N2438" s="44">
        <f t="shared" si="1304"/>
        <v>48791</v>
      </c>
      <c r="O2438" s="216">
        <f t="shared" si="1306"/>
        <v>-1247</v>
      </c>
      <c r="P2438" s="44">
        <f t="shared" si="1306"/>
        <v>47544</v>
      </c>
    </row>
    <row r="2439" spans="2:16" ht="48.75" customHeight="1" x14ac:dyDescent="0.25">
      <c r="B2439" s="157" t="s">
        <v>363</v>
      </c>
      <c r="C2439" s="49">
        <v>829</v>
      </c>
      <c r="D2439" s="52" t="s">
        <v>63</v>
      </c>
      <c r="E2439" s="52" t="s">
        <v>156</v>
      </c>
      <c r="F2439" s="98">
        <v>11</v>
      </c>
      <c r="G2439" s="46"/>
      <c r="H2439" s="43">
        <f>H2440</f>
        <v>47400</v>
      </c>
      <c r="I2439" s="213">
        <f t="shared" si="1303"/>
        <v>0</v>
      </c>
      <c r="J2439" s="43">
        <f t="shared" si="1303"/>
        <v>47400</v>
      </c>
      <c r="K2439" s="43">
        <f t="shared" si="1304"/>
        <v>48672</v>
      </c>
      <c r="L2439" s="213">
        <f t="shared" si="1305"/>
        <v>-1244</v>
      </c>
      <c r="M2439" s="43">
        <f t="shared" si="1305"/>
        <v>47428</v>
      </c>
      <c r="N2439" s="43">
        <f t="shared" si="1304"/>
        <v>48791</v>
      </c>
      <c r="O2439" s="213">
        <f t="shared" si="1306"/>
        <v>-1247</v>
      </c>
      <c r="P2439" s="43">
        <f t="shared" si="1306"/>
        <v>47544</v>
      </c>
    </row>
    <row r="2440" spans="2:16" ht="29.25" customHeight="1" x14ac:dyDescent="0.25">
      <c r="B2440" s="159" t="s">
        <v>214</v>
      </c>
      <c r="C2440" s="49">
        <v>829</v>
      </c>
      <c r="D2440" s="52" t="s">
        <v>63</v>
      </c>
      <c r="E2440" s="52" t="s">
        <v>156</v>
      </c>
      <c r="F2440" s="99" t="s">
        <v>364</v>
      </c>
      <c r="G2440" s="51"/>
      <c r="H2440" s="43">
        <f>H2441</f>
        <v>47400</v>
      </c>
      <c r="I2440" s="213">
        <f t="shared" si="1303"/>
        <v>0</v>
      </c>
      <c r="J2440" s="43">
        <f t="shared" si="1303"/>
        <v>47400</v>
      </c>
      <c r="K2440" s="43">
        <f t="shared" si="1304"/>
        <v>48672</v>
      </c>
      <c r="L2440" s="213">
        <f t="shared" si="1305"/>
        <v>-1244</v>
      </c>
      <c r="M2440" s="43">
        <f t="shared" si="1305"/>
        <v>47428</v>
      </c>
      <c r="N2440" s="43">
        <f t="shared" si="1304"/>
        <v>48791</v>
      </c>
      <c r="O2440" s="213">
        <f t="shared" si="1306"/>
        <v>-1247</v>
      </c>
      <c r="P2440" s="43">
        <f t="shared" si="1306"/>
        <v>47544</v>
      </c>
    </row>
    <row r="2441" spans="2:16" ht="30" x14ac:dyDescent="0.25">
      <c r="B2441" s="159" t="s">
        <v>279</v>
      </c>
      <c r="C2441" s="49">
        <v>829</v>
      </c>
      <c r="D2441" s="52" t="s">
        <v>63</v>
      </c>
      <c r="E2441" s="52" t="s">
        <v>156</v>
      </c>
      <c r="F2441" s="99" t="s">
        <v>365</v>
      </c>
      <c r="G2441" s="51"/>
      <c r="H2441" s="43">
        <f t="shared" ref="H2441:P2441" si="1307">H2442+H2443+H2444</f>
        <v>47400</v>
      </c>
      <c r="I2441" s="213">
        <f t="shared" si="1307"/>
        <v>0</v>
      </c>
      <c r="J2441" s="43">
        <f t="shared" si="1307"/>
        <v>47400</v>
      </c>
      <c r="K2441" s="43">
        <f t="shared" si="1307"/>
        <v>48672</v>
      </c>
      <c r="L2441" s="213">
        <f t="shared" si="1307"/>
        <v>-1244</v>
      </c>
      <c r="M2441" s="43">
        <f t="shared" si="1307"/>
        <v>47428</v>
      </c>
      <c r="N2441" s="43">
        <f t="shared" si="1307"/>
        <v>48791</v>
      </c>
      <c r="O2441" s="213">
        <f t="shared" si="1307"/>
        <v>-1247</v>
      </c>
      <c r="P2441" s="43">
        <f t="shared" si="1307"/>
        <v>47544</v>
      </c>
    </row>
    <row r="2442" spans="2:16" ht="93" customHeight="1" x14ac:dyDescent="0.25">
      <c r="B2442" s="159" t="s">
        <v>37</v>
      </c>
      <c r="C2442" s="49">
        <v>829</v>
      </c>
      <c r="D2442" s="52" t="s">
        <v>63</v>
      </c>
      <c r="E2442" s="52" t="s">
        <v>156</v>
      </c>
      <c r="F2442" s="99" t="s">
        <v>366</v>
      </c>
      <c r="G2442" s="52" t="s">
        <v>18</v>
      </c>
      <c r="H2442" s="43">
        <v>40512</v>
      </c>
      <c r="I2442" s="213"/>
      <c r="J2442" s="43">
        <f>H2442+I2442</f>
        <v>40512</v>
      </c>
      <c r="K2442" s="43">
        <v>41784</v>
      </c>
      <c r="L2442" s="213">
        <v>-1244</v>
      </c>
      <c r="M2442" s="43">
        <f>K2442+L2442</f>
        <v>40540</v>
      </c>
      <c r="N2442" s="43">
        <v>41903</v>
      </c>
      <c r="O2442" s="213">
        <v>-1247</v>
      </c>
      <c r="P2442" s="43">
        <f>N2442+O2442</f>
        <v>40656</v>
      </c>
    </row>
    <row r="2443" spans="2:16" ht="54.75" customHeight="1" x14ac:dyDescent="0.25">
      <c r="B2443" s="162" t="s">
        <v>39</v>
      </c>
      <c r="C2443" s="49">
        <v>829</v>
      </c>
      <c r="D2443" s="52" t="s">
        <v>63</v>
      </c>
      <c r="E2443" s="52" t="s">
        <v>156</v>
      </c>
      <c r="F2443" s="99" t="s">
        <v>366</v>
      </c>
      <c r="G2443" s="52" t="s">
        <v>20</v>
      </c>
      <c r="H2443" s="43">
        <v>6778</v>
      </c>
      <c r="I2443" s="213"/>
      <c r="J2443" s="43">
        <f>H2443+I2443</f>
        <v>6778</v>
      </c>
      <c r="K2443" s="43">
        <v>6778</v>
      </c>
      <c r="L2443" s="213"/>
      <c r="M2443" s="43">
        <f>K2443+L2443</f>
        <v>6778</v>
      </c>
      <c r="N2443" s="43">
        <v>6778</v>
      </c>
      <c r="O2443" s="213"/>
      <c r="P2443" s="43">
        <f>N2443+O2443</f>
        <v>6778</v>
      </c>
    </row>
    <row r="2444" spans="2:16" ht="50.25" customHeight="1" x14ac:dyDescent="0.25">
      <c r="B2444" s="157" t="s">
        <v>40</v>
      </c>
      <c r="C2444" s="49">
        <v>829</v>
      </c>
      <c r="D2444" s="52" t="s">
        <v>63</v>
      </c>
      <c r="E2444" s="52" t="s">
        <v>156</v>
      </c>
      <c r="F2444" s="99" t="s">
        <v>366</v>
      </c>
      <c r="G2444" s="52" t="s">
        <v>22</v>
      </c>
      <c r="H2444" s="43">
        <v>110</v>
      </c>
      <c r="I2444" s="213"/>
      <c r="J2444" s="43">
        <f>H2444+I2444</f>
        <v>110</v>
      </c>
      <c r="K2444" s="43">
        <v>110</v>
      </c>
      <c r="L2444" s="213"/>
      <c r="M2444" s="43">
        <f>K2444+L2444</f>
        <v>110</v>
      </c>
      <c r="N2444" s="43">
        <v>110</v>
      </c>
      <c r="O2444" s="213"/>
      <c r="P2444" s="43">
        <f>N2444+O2444</f>
        <v>110</v>
      </c>
    </row>
    <row r="2445" spans="2:16" ht="15.75" x14ac:dyDescent="0.25">
      <c r="B2445" s="158" t="s">
        <v>47</v>
      </c>
      <c r="C2445" s="65">
        <v>829</v>
      </c>
      <c r="D2445" s="19" t="s">
        <v>360</v>
      </c>
      <c r="E2445" s="19"/>
      <c r="F2445" s="19"/>
      <c r="G2445" s="29"/>
      <c r="H2445" s="8">
        <f>H2446</f>
        <v>65</v>
      </c>
      <c r="I2445" s="211">
        <f t="shared" ref="I2445:J2449" si="1308">I2446</f>
        <v>0</v>
      </c>
      <c r="J2445" s="8">
        <f t="shared" si="1308"/>
        <v>65</v>
      </c>
      <c r="K2445" s="8">
        <f t="shared" ref="K2445:N2449" si="1309">K2446</f>
        <v>65</v>
      </c>
      <c r="L2445" s="211">
        <f t="shared" ref="L2445:M2449" si="1310">L2446</f>
        <v>0</v>
      </c>
      <c r="M2445" s="8">
        <f t="shared" si="1310"/>
        <v>65</v>
      </c>
      <c r="N2445" s="8">
        <f t="shared" si="1309"/>
        <v>65</v>
      </c>
      <c r="O2445" s="211">
        <f t="shared" ref="O2445:P2449" si="1311">O2446</f>
        <v>0</v>
      </c>
      <c r="P2445" s="8">
        <f t="shared" si="1311"/>
        <v>65</v>
      </c>
    </row>
    <row r="2446" spans="2:16" ht="29.25" x14ac:dyDescent="0.25">
      <c r="B2446" s="158" t="s">
        <v>49</v>
      </c>
      <c r="C2446" s="65">
        <v>829</v>
      </c>
      <c r="D2446" s="34" t="s">
        <v>48</v>
      </c>
      <c r="E2446" s="34" t="s">
        <v>15</v>
      </c>
      <c r="F2446" s="33"/>
      <c r="G2446" s="35"/>
      <c r="H2446" s="8">
        <f>H2447</f>
        <v>65</v>
      </c>
      <c r="I2446" s="211">
        <f t="shared" si="1308"/>
        <v>0</v>
      </c>
      <c r="J2446" s="8">
        <f t="shared" si="1308"/>
        <v>65</v>
      </c>
      <c r="K2446" s="8">
        <f t="shared" si="1309"/>
        <v>65</v>
      </c>
      <c r="L2446" s="211">
        <f t="shared" si="1310"/>
        <v>0</v>
      </c>
      <c r="M2446" s="8">
        <f t="shared" si="1310"/>
        <v>65</v>
      </c>
      <c r="N2446" s="8">
        <f t="shared" si="1309"/>
        <v>65</v>
      </c>
      <c r="O2446" s="211">
        <f t="shared" si="1311"/>
        <v>0</v>
      </c>
      <c r="P2446" s="8">
        <f t="shared" si="1311"/>
        <v>65</v>
      </c>
    </row>
    <row r="2447" spans="2:16" ht="41.25" customHeight="1" x14ac:dyDescent="0.25">
      <c r="B2447" s="156" t="s">
        <v>50</v>
      </c>
      <c r="C2447" s="65">
        <v>829</v>
      </c>
      <c r="D2447" s="61" t="s">
        <v>48</v>
      </c>
      <c r="E2447" s="61" t="s">
        <v>15</v>
      </c>
      <c r="F2447" s="93" t="s">
        <v>51</v>
      </c>
      <c r="G2447" s="58"/>
      <c r="H2447" s="9">
        <f>H2448</f>
        <v>65</v>
      </c>
      <c r="I2447" s="217">
        <f t="shared" si="1308"/>
        <v>0</v>
      </c>
      <c r="J2447" s="9">
        <f t="shared" si="1308"/>
        <v>65</v>
      </c>
      <c r="K2447" s="9">
        <f t="shared" si="1309"/>
        <v>65</v>
      </c>
      <c r="L2447" s="217">
        <f t="shared" si="1310"/>
        <v>0</v>
      </c>
      <c r="M2447" s="9">
        <f t="shared" si="1310"/>
        <v>65</v>
      </c>
      <c r="N2447" s="9">
        <f t="shared" si="1309"/>
        <v>65</v>
      </c>
      <c r="O2447" s="217">
        <f t="shared" si="1311"/>
        <v>0</v>
      </c>
      <c r="P2447" s="9">
        <f t="shared" si="1311"/>
        <v>65</v>
      </c>
    </row>
    <row r="2448" spans="2:16" ht="39.75" customHeight="1" x14ac:dyDescent="0.25">
      <c r="B2448" s="156" t="s">
        <v>205</v>
      </c>
      <c r="C2448" s="65">
        <v>829</v>
      </c>
      <c r="D2448" s="61" t="s">
        <v>48</v>
      </c>
      <c r="E2448" s="61" t="s">
        <v>15</v>
      </c>
      <c r="F2448" s="93" t="s">
        <v>53</v>
      </c>
      <c r="G2448" s="58"/>
      <c r="H2448" s="9">
        <f>H2449</f>
        <v>65</v>
      </c>
      <c r="I2448" s="217">
        <f t="shared" si="1308"/>
        <v>0</v>
      </c>
      <c r="J2448" s="9">
        <f t="shared" si="1308"/>
        <v>65</v>
      </c>
      <c r="K2448" s="9">
        <f t="shared" si="1309"/>
        <v>65</v>
      </c>
      <c r="L2448" s="217">
        <f t="shared" si="1310"/>
        <v>0</v>
      </c>
      <c r="M2448" s="9">
        <f t="shared" si="1310"/>
        <v>65</v>
      </c>
      <c r="N2448" s="9">
        <f t="shared" si="1309"/>
        <v>65</v>
      </c>
      <c r="O2448" s="217">
        <f t="shared" si="1311"/>
        <v>0</v>
      </c>
      <c r="P2448" s="9">
        <f t="shared" si="1311"/>
        <v>65</v>
      </c>
    </row>
    <row r="2449" spans="2:16" s="12" customFormat="1" ht="30" x14ac:dyDescent="0.25">
      <c r="B2449" s="156" t="s">
        <v>54</v>
      </c>
      <c r="C2449" s="65">
        <v>829</v>
      </c>
      <c r="D2449" s="61" t="s">
        <v>48</v>
      </c>
      <c r="E2449" s="61" t="s">
        <v>15</v>
      </c>
      <c r="F2449" s="93" t="s">
        <v>55</v>
      </c>
      <c r="G2449" s="58"/>
      <c r="H2449" s="9">
        <f>H2450</f>
        <v>65</v>
      </c>
      <c r="I2449" s="217">
        <f t="shared" si="1308"/>
        <v>0</v>
      </c>
      <c r="J2449" s="9">
        <f t="shared" si="1308"/>
        <v>65</v>
      </c>
      <c r="K2449" s="9">
        <f t="shared" si="1309"/>
        <v>65</v>
      </c>
      <c r="L2449" s="217">
        <f t="shared" si="1310"/>
        <v>0</v>
      </c>
      <c r="M2449" s="9">
        <f t="shared" si="1310"/>
        <v>65</v>
      </c>
      <c r="N2449" s="9">
        <f t="shared" si="1309"/>
        <v>65</v>
      </c>
      <c r="O2449" s="217">
        <f t="shared" si="1311"/>
        <v>0</v>
      </c>
      <c r="P2449" s="9">
        <f t="shared" si="1311"/>
        <v>65</v>
      </c>
    </row>
    <row r="2450" spans="2:16" s="12" customFormat="1" ht="94.5" customHeight="1" thickBot="1" x14ac:dyDescent="0.3">
      <c r="B2450" s="156" t="s">
        <v>2325</v>
      </c>
      <c r="C2450" s="65">
        <v>829</v>
      </c>
      <c r="D2450" s="61" t="s">
        <v>48</v>
      </c>
      <c r="E2450" s="61" t="s">
        <v>15</v>
      </c>
      <c r="F2450" s="93" t="s">
        <v>56</v>
      </c>
      <c r="G2450" s="59" t="s">
        <v>20</v>
      </c>
      <c r="H2450" s="43">
        <v>65</v>
      </c>
      <c r="I2450" s="213"/>
      <c r="J2450" s="43">
        <f>H2450+I2450</f>
        <v>65</v>
      </c>
      <c r="K2450" s="43">
        <v>65</v>
      </c>
      <c r="L2450" s="213"/>
      <c r="M2450" s="43">
        <f>K2450+L2450</f>
        <v>65</v>
      </c>
      <c r="N2450" s="43">
        <v>65</v>
      </c>
      <c r="O2450" s="213"/>
      <c r="P2450" s="43">
        <f>N2450+O2450</f>
        <v>65</v>
      </c>
    </row>
    <row r="2451" spans="2:16" s="12" customFormat="1" ht="31.5" customHeight="1" thickBot="1" x14ac:dyDescent="0.3">
      <c r="B2451" s="165" t="s">
        <v>1983</v>
      </c>
      <c r="C2451" s="28">
        <v>830</v>
      </c>
      <c r="D2451" s="27"/>
      <c r="E2451" s="27"/>
      <c r="F2451" s="27"/>
      <c r="G2451" s="27"/>
      <c r="H2451" s="7">
        <f t="shared" ref="H2451:P2451" si="1312">H2452+H2467+H2524</f>
        <v>639809</v>
      </c>
      <c r="I2451" s="210">
        <f>I2452+I2467+I2524+I2518</f>
        <v>126426</v>
      </c>
      <c r="J2451" s="253">
        <f>J2452+J2467+J2524+J2518</f>
        <v>766235</v>
      </c>
      <c r="K2451" s="7">
        <f t="shared" si="1312"/>
        <v>339807</v>
      </c>
      <c r="L2451" s="210">
        <f t="shared" si="1312"/>
        <v>273701</v>
      </c>
      <c r="M2451" s="7">
        <f t="shared" si="1312"/>
        <v>613508</v>
      </c>
      <c r="N2451" s="7">
        <f t="shared" si="1312"/>
        <v>347033</v>
      </c>
      <c r="O2451" s="210">
        <f t="shared" si="1312"/>
        <v>270986</v>
      </c>
      <c r="P2451" s="7">
        <f t="shared" si="1312"/>
        <v>618019</v>
      </c>
    </row>
    <row r="2452" spans="2:16" s="12" customFormat="1" ht="15.75" x14ac:dyDescent="0.25">
      <c r="B2452" s="158" t="s">
        <v>9</v>
      </c>
      <c r="C2452" s="65">
        <v>830</v>
      </c>
      <c r="D2452" s="18">
        <v>1</v>
      </c>
      <c r="E2452" s="19"/>
      <c r="F2452" s="21"/>
      <c r="G2452" s="21"/>
      <c r="H2452" s="8">
        <f>H2453</f>
        <v>39863</v>
      </c>
      <c r="I2452" s="211">
        <f t="shared" ref="I2452:J2454" si="1313">I2453</f>
        <v>0</v>
      </c>
      <c r="J2452" s="8">
        <f t="shared" si="1313"/>
        <v>39863</v>
      </c>
      <c r="K2452" s="8">
        <f t="shared" ref="K2452:P2452" si="1314">K2453</f>
        <v>40908</v>
      </c>
      <c r="L2452" s="211">
        <f t="shared" si="1314"/>
        <v>-1033</v>
      </c>
      <c r="M2452" s="8">
        <f t="shared" si="1314"/>
        <v>39875</v>
      </c>
      <c r="N2452" s="8">
        <f t="shared" si="1314"/>
        <v>40955</v>
      </c>
      <c r="O2452" s="211">
        <f t="shared" si="1314"/>
        <v>-1035</v>
      </c>
      <c r="P2452" s="8">
        <f t="shared" si="1314"/>
        <v>39920</v>
      </c>
    </row>
    <row r="2453" spans="2:16" s="12" customFormat="1" ht="52.5" customHeight="1" x14ac:dyDescent="0.25">
      <c r="B2453" s="160" t="s">
        <v>62</v>
      </c>
      <c r="C2453" s="65">
        <v>830</v>
      </c>
      <c r="D2453" s="18">
        <v>1</v>
      </c>
      <c r="E2453" s="18">
        <v>4</v>
      </c>
      <c r="F2453" s="21"/>
      <c r="G2453" s="21"/>
      <c r="H2453" s="8">
        <f>H2454</f>
        <v>39863</v>
      </c>
      <c r="I2453" s="211">
        <f t="shared" si="1313"/>
        <v>0</v>
      </c>
      <c r="J2453" s="8">
        <f t="shared" si="1313"/>
        <v>39863</v>
      </c>
      <c r="K2453" s="8">
        <f t="shared" ref="K2453:N2454" si="1315">K2454</f>
        <v>40908</v>
      </c>
      <c r="L2453" s="211">
        <f>L2454</f>
        <v>-1033</v>
      </c>
      <c r="M2453" s="8">
        <f>M2454</f>
        <v>39875</v>
      </c>
      <c r="N2453" s="8">
        <f t="shared" si="1315"/>
        <v>40955</v>
      </c>
      <c r="O2453" s="211">
        <f>O2454</f>
        <v>-1035</v>
      </c>
      <c r="P2453" s="8">
        <f>P2454</f>
        <v>39920</v>
      </c>
    </row>
    <row r="2454" spans="2:16" s="12" customFormat="1" ht="53.25" customHeight="1" x14ac:dyDescent="0.25">
      <c r="B2454" s="156" t="s">
        <v>678</v>
      </c>
      <c r="C2454" s="65">
        <v>830</v>
      </c>
      <c r="D2454" s="30">
        <v>1</v>
      </c>
      <c r="E2454" s="30">
        <v>4</v>
      </c>
      <c r="F2454" s="89" t="s">
        <v>101</v>
      </c>
      <c r="G2454" s="21"/>
      <c r="H2454" s="9">
        <f>H2455</f>
        <v>39863</v>
      </c>
      <c r="I2454" s="217">
        <f t="shared" si="1313"/>
        <v>0</v>
      </c>
      <c r="J2454" s="9">
        <f t="shared" si="1313"/>
        <v>39863</v>
      </c>
      <c r="K2454" s="9">
        <f t="shared" si="1315"/>
        <v>40908</v>
      </c>
      <c r="L2454" s="217">
        <f>L2455</f>
        <v>-1033</v>
      </c>
      <c r="M2454" s="9">
        <f>M2455</f>
        <v>39875</v>
      </c>
      <c r="N2454" s="9">
        <f t="shared" si="1315"/>
        <v>40955</v>
      </c>
      <c r="O2454" s="217">
        <f>O2455</f>
        <v>-1035</v>
      </c>
      <c r="P2454" s="9">
        <f>P2455</f>
        <v>39920</v>
      </c>
    </row>
    <row r="2455" spans="2:16" s="12" customFormat="1" ht="30" x14ac:dyDescent="0.25">
      <c r="B2455" s="159" t="s">
        <v>214</v>
      </c>
      <c r="C2455" s="65">
        <v>830</v>
      </c>
      <c r="D2455" s="30">
        <v>1</v>
      </c>
      <c r="E2455" s="30">
        <v>4</v>
      </c>
      <c r="F2455" s="89" t="s">
        <v>679</v>
      </c>
      <c r="G2455" s="21"/>
      <c r="H2455" s="9">
        <f t="shared" ref="H2455:P2455" si="1316">H2456+H2460+H2462</f>
        <v>39863</v>
      </c>
      <c r="I2455" s="217">
        <f t="shared" si="1316"/>
        <v>0</v>
      </c>
      <c r="J2455" s="9">
        <f t="shared" si="1316"/>
        <v>39863</v>
      </c>
      <c r="K2455" s="9">
        <f t="shared" si="1316"/>
        <v>40908</v>
      </c>
      <c r="L2455" s="217">
        <f t="shared" si="1316"/>
        <v>-1033</v>
      </c>
      <c r="M2455" s="9">
        <f t="shared" si="1316"/>
        <v>39875</v>
      </c>
      <c r="N2455" s="9">
        <f t="shared" si="1316"/>
        <v>40955</v>
      </c>
      <c r="O2455" s="217">
        <f t="shared" si="1316"/>
        <v>-1035</v>
      </c>
      <c r="P2455" s="9">
        <f t="shared" si="1316"/>
        <v>39920</v>
      </c>
    </row>
    <row r="2456" spans="2:16" s="12" customFormat="1" ht="41.25" customHeight="1" x14ac:dyDescent="0.25">
      <c r="B2456" s="156" t="s">
        <v>279</v>
      </c>
      <c r="C2456" s="65">
        <v>830</v>
      </c>
      <c r="D2456" s="30">
        <v>1</v>
      </c>
      <c r="E2456" s="30">
        <v>4</v>
      </c>
      <c r="F2456" s="89" t="s">
        <v>680</v>
      </c>
      <c r="G2456" s="21"/>
      <c r="H2456" s="9">
        <f t="shared" ref="H2456:P2456" si="1317">H2457+H2458+H2459</f>
        <v>37338</v>
      </c>
      <c r="I2456" s="217">
        <f t="shared" si="1317"/>
        <v>0</v>
      </c>
      <c r="J2456" s="9">
        <f t="shared" si="1317"/>
        <v>37338</v>
      </c>
      <c r="K2456" s="9">
        <f t="shared" si="1317"/>
        <v>38305</v>
      </c>
      <c r="L2456" s="217">
        <f t="shared" si="1317"/>
        <v>-955</v>
      </c>
      <c r="M2456" s="9">
        <f t="shared" si="1317"/>
        <v>37350</v>
      </c>
      <c r="N2456" s="9">
        <f t="shared" si="1317"/>
        <v>38352</v>
      </c>
      <c r="O2456" s="217">
        <f t="shared" si="1317"/>
        <v>-957</v>
      </c>
      <c r="P2456" s="9">
        <f t="shared" si="1317"/>
        <v>37395</v>
      </c>
    </row>
    <row r="2457" spans="2:16" s="12" customFormat="1" ht="92.25" customHeight="1" x14ac:dyDescent="0.25">
      <c r="B2457" s="156" t="s">
        <v>37</v>
      </c>
      <c r="C2457" s="65">
        <v>830</v>
      </c>
      <c r="D2457" s="30">
        <v>1</v>
      </c>
      <c r="E2457" s="30">
        <v>4</v>
      </c>
      <c r="F2457" s="89" t="s">
        <v>681</v>
      </c>
      <c r="G2457" s="21">
        <v>100</v>
      </c>
      <c r="H2457" s="43">
        <v>31595</v>
      </c>
      <c r="I2457" s="213"/>
      <c r="J2457" s="43">
        <f>H2457+I2457</f>
        <v>31595</v>
      </c>
      <c r="K2457" s="43">
        <v>32562</v>
      </c>
      <c r="L2457" s="213">
        <v>-955</v>
      </c>
      <c r="M2457" s="43">
        <f>K2457+L2457</f>
        <v>31607</v>
      </c>
      <c r="N2457" s="43">
        <v>32609</v>
      </c>
      <c r="O2457" s="213">
        <v>-957</v>
      </c>
      <c r="P2457" s="43">
        <f>N2457+O2457</f>
        <v>31652</v>
      </c>
    </row>
    <row r="2458" spans="2:16" s="12" customFormat="1" ht="54" customHeight="1" x14ac:dyDescent="0.25">
      <c r="B2458" s="156" t="s">
        <v>39</v>
      </c>
      <c r="C2458" s="65">
        <v>830</v>
      </c>
      <c r="D2458" s="30">
        <v>1</v>
      </c>
      <c r="E2458" s="30">
        <v>4</v>
      </c>
      <c r="F2458" s="89" t="s">
        <v>681</v>
      </c>
      <c r="G2458" s="21">
        <v>200</v>
      </c>
      <c r="H2458" s="43">
        <v>5654</v>
      </c>
      <c r="I2458" s="213"/>
      <c r="J2458" s="43">
        <f>H2458+I2458</f>
        <v>5654</v>
      </c>
      <c r="K2458" s="43">
        <v>5654</v>
      </c>
      <c r="L2458" s="213"/>
      <c r="M2458" s="43">
        <f>K2458+L2458</f>
        <v>5654</v>
      </c>
      <c r="N2458" s="43">
        <v>5654</v>
      </c>
      <c r="O2458" s="213"/>
      <c r="P2458" s="43">
        <f>N2458+O2458</f>
        <v>5654</v>
      </c>
    </row>
    <row r="2459" spans="2:16" s="12" customFormat="1" ht="51" customHeight="1" x14ac:dyDescent="0.25">
      <c r="B2459" s="156" t="s">
        <v>40</v>
      </c>
      <c r="C2459" s="65">
        <v>830</v>
      </c>
      <c r="D2459" s="30">
        <v>1</v>
      </c>
      <c r="E2459" s="30">
        <v>4</v>
      </c>
      <c r="F2459" s="89" t="s">
        <v>681</v>
      </c>
      <c r="G2459" s="21">
        <v>800</v>
      </c>
      <c r="H2459" s="43">
        <v>89</v>
      </c>
      <c r="I2459" s="213"/>
      <c r="J2459" s="43">
        <f>H2459+I2459</f>
        <v>89</v>
      </c>
      <c r="K2459" s="43">
        <v>89</v>
      </c>
      <c r="L2459" s="213"/>
      <c r="M2459" s="43">
        <f>K2459+L2459</f>
        <v>89</v>
      </c>
      <c r="N2459" s="43">
        <v>89</v>
      </c>
      <c r="O2459" s="213"/>
      <c r="P2459" s="43">
        <f>N2459+O2459</f>
        <v>89</v>
      </c>
    </row>
    <row r="2460" spans="2:16" s="12" customFormat="1" ht="45" x14ac:dyDescent="0.25">
      <c r="B2460" s="156" t="s">
        <v>282</v>
      </c>
      <c r="C2460" s="65">
        <v>830</v>
      </c>
      <c r="D2460" s="30">
        <v>1</v>
      </c>
      <c r="E2460" s="30">
        <v>4</v>
      </c>
      <c r="F2460" s="89" t="s">
        <v>686</v>
      </c>
      <c r="G2460" s="21"/>
      <c r="H2460" s="9">
        <f t="shared" ref="H2460:P2460" si="1318">H2461</f>
        <v>2525</v>
      </c>
      <c r="I2460" s="217">
        <f t="shared" si="1318"/>
        <v>0</v>
      </c>
      <c r="J2460" s="9">
        <f t="shared" si="1318"/>
        <v>2525</v>
      </c>
      <c r="K2460" s="9">
        <f t="shared" si="1318"/>
        <v>2603</v>
      </c>
      <c r="L2460" s="217">
        <f t="shared" si="1318"/>
        <v>-78</v>
      </c>
      <c r="M2460" s="9">
        <f t="shared" si="1318"/>
        <v>2525</v>
      </c>
      <c r="N2460" s="9">
        <f t="shared" si="1318"/>
        <v>2603</v>
      </c>
      <c r="O2460" s="217">
        <f t="shared" si="1318"/>
        <v>-78</v>
      </c>
      <c r="P2460" s="9">
        <f t="shared" si="1318"/>
        <v>2525</v>
      </c>
    </row>
    <row r="2461" spans="2:16" s="12" customFormat="1" ht="92.25" customHeight="1" x14ac:dyDescent="0.25">
      <c r="B2461" s="156" t="s">
        <v>223</v>
      </c>
      <c r="C2461" s="65">
        <v>830</v>
      </c>
      <c r="D2461" s="30">
        <v>1</v>
      </c>
      <c r="E2461" s="30">
        <v>4</v>
      </c>
      <c r="F2461" s="89" t="s">
        <v>687</v>
      </c>
      <c r="G2461" s="21">
        <v>100</v>
      </c>
      <c r="H2461" s="9">
        <v>2525</v>
      </c>
      <c r="I2461" s="217"/>
      <c r="J2461" s="9">
        <f>H2461+I2461</f>
        <v>2525</v>
      </c>
      <c r="K2461" s="9">
        <v>2603</v>
      </c>
      <c r="L2461" s="217">
        <v>-78</v>
      </c>
      <c r="M2461" s="9">
        <f>K2461+L2461</f>
        <v>2525</v>
      </c>
      <c r="N2461" s="9">
        <v>2603</v>
      </c>
      <c r="O2461" s="217">
        <v>-78</v>
      </c>
      <c r="P2461" s="9">
        <f>N2461+O2461</f>
        <v>2525</v>
      </c>
    </row>
    <row r="2462" spans="2:16" s="12" customFormat="1" ht="43.5" hidden="1" customHeight="1" x14ac:dyDescent="0.25">
      <c r="B2462" s="157" t="s">
        <v>282</v>
      </c>
      <c r="C2462" s="65">
        <v>830</v>
      </c>
      <c r="D2462" s="30">
        <v>1</v>
      </c>
      <c r="E2462" s="30">
        <v>4</v>
      </c>
      <c r="F2462" s="89" t="s">
        <v>686</v>
      </c>
      <c r="G2462" s="21"/>
      <c r="H2462" s="9">
        <f t="shared" ref="H2462:P2462" si="1319">H2463</f>
        <v>0</v>
      </c>
      <c r="I2462" s="217">
        <f t="shared" si="1319"/>
        <v>0</v>
      </c>
      <c r="J2462" s="9">
        <f t="shared" si="1319"/>
        <v>0</v>
      </c>
      <c r="K2462" s="9">
        <f t="shared" si="1319"/>
        <v>0</v>
      </c>
      <c r="L2462" s="217">
        <f t="shared" si="1319"/>
        <v>0</v>
      </c>
      <c r="M2462" s="9">
        <f t="shared" si="1319"/>
        <v>0</v>
      </c>
      <c r="N2462" s="9">
        <f t="shared" si="1319"/>
        <v>0</v>
      </c>
      <c r="O2462" s="217">
        <f t="shared" si="1319"/>
        <v>0</v>
      </c>
      <c r="P2462" s="9">
        <f t="shared" si="1319"/>
        <v>0</v>
      </c>
    </row>
    <row r="2463" spans="2:16" s="12" customFormat="1" ht="90" hidden="1" x14ac:dyDescent="0.25">
      <c r="B2463" s="157" t="s">
        <v>223</v>
      </c>
      <c r="C2463" s="65">
        <v>830</v>
      </c>
      <c r="D2463" s="30">
        <v>1</v>
      </c>
      <c r="E2463" s="30">
        <v>4</v>
      </c>
      <c r="F2463" s="89" t="s">
        <v>687</v>
      </c>
      <c r="G2463" s="21">
        <v>100</v>
      </c>
      <c r="H2463" s="9"/>
      <c r="I2463" s="217"/>
      <c r="J2463" s="9"/>
      <c r="K2463" s="9"/>
      <c r="L2463" s="217"/>
      <c r="M2463" s="9"/>
      <c r="N2463" s="9"/>
      <c r="O2463" s="217"/>
      <c r="P2463" s="9"/>
    </row>
    <row r="2464" spans="2:16" s="12" customFormat="1" ht="15.75" hidden="1" x14ac:dyDescent="0.25">
      <c r="B2464" s="157" t="s">
        <v>28</v>
      </c>
      <c r="C2464" s="65">
        <v>830</v>
      </c>
      <c r="D2464" s="30">
        <v>1</v>
      </c>
      <c r="E2464" s="30">
        <v>4</v>
      </c>
      <c r="F2464" s="88">
        <v>99</v>
      </c>
      <c r="G2464" s="21"/>
      <c r="H2464" s="9"/>
      <c r="I2464" s="217"/>
      <c r="J2464" s="9"/>
      <c r="K2464" s="9"/>
      <c r="L2464" s="217"/>
      <c r="M2464" s="9"/>
      <c r="N2464" s="9"/>
      <c r="O2464" s="217"/>
      <c r="P2464" s="9"/>
    </row>
    <row r="2465" spans="2:16" s="12" customFormat="1" ht="15.75" hidden="1" x14ac:dyDescent="0.25">
      <c r="B2465" s="159" t="s">
        <v>29</v>
      </c>
      <c r="C2465" s="65">
        <v>830</v>
      </c>
      <c r="D2465" s="30">
        <v>1</v>
      </c>
      <c r="E2465" s="30">
        <v>4</v>
      </c>
      <c r="F2465" s="89" t="s">
        <v>30</v>
      </c>
      <c r="G2465" s="21"/>
      <c r="H2465" s="9"/>
      <c r="I2465" s="217"/>
      <c r="J2465" s="9"/>
      <c r="K2465" s="9"/>
      <c r="L2465" s="217"/>
      <c r="M2465" s="9"/>
      <c r="N2465" s="9"/>
      <c r="O2465" s="217"/>
      <c r="P2465" s="9"/>
    </row>
    <row r="2466" spans="2:16" s="12" customFormat="1" ht="75" hidden="1" x14ac:dyDescent="0.25">
      <c r="B2466" s="157" t="s">
        <v>77</v>
      </c>
      <c r="C2466" s="65">
        <v>830</v>
      </c>
      <c r="D2466" s="30">
        <v>1</v>
      </c>
      <c r="E2466" s="30">
        <v>4</v>
      </c>
      <c r="F2466" s="89" t="s">
        <v>1464</v>
      </c>
      <c r="G2466" s="21">
        <v>100</v>
      </c>
      <c r="H2466" s="9"/>
      <c r="I2466" s="217"/>
      <c r="J2466" s="9"/>
      <c r="K2466" s="9"/>
      <c r="L2466" s="217"/>
      <c r="M2466" s="9"/>
      <c r="N2466" s="9"/>
      <c r="O2466" s="217"/>
      <c r="P2466" s="9"/>
    </row>
    <row r="2467" spans="2:16" s="12" customFormat="1" ht="15.75" x14ac:dyDescent="0.25">
      <c r="B2467" s="158" t="s">
        <v>248</v>
      </c>
      <c r="C2467" s="65">
        <v>830</v>
      </c>
      <c r="D2467" s="18">
        <v>5</v>
      </c>
      <c r="E2467" s="18"/>
      <c r="F2467" s="19"/>
      <c r="G2467" s="19"/>
      <c r="H2467" s="8">
        <f>H2468+H2485+H2476+H2512</f>
        <v>599916</v>
      </c>
      <c r="I2467" s="211">
        <f>I2468+I2485+I2476+I2512</f>
        <v>109305</v>
      </c>
      <c r="J2467" s="8">
        <f>J2468+J2485+J2476+J2512</f>
        <v>709221</v>
      </c>
      <c r="K2467" s="8">
        <f>K2468+K2485+K2476</f>
        <v>298869</v>
      </c>
      <c r="L2467" s="211">
        <f>L2468+L2485+L2476+L2512</f>
        <v>274734</v>
      </c>
      <c r="M2467" s="8">
        <f>M2468+M2485+M2476+M2512</f>
        <v>573603</v>
      </c>
      <c r="N2467" s="8">
        <f>N2468+N2485+N2476</f>
        <v>306048</v>
      </c>
      <c r="O2467" s="211">
        <f>O2468+O2485+O2476+O2512</f>
        <v>272021</v>
      </c>
      <c r="P2467" s="8">
        <f>P2468+P2485+P2476+P2512</f>
        <v>578069</v>
      </c>
    </row>
    <row r="2468" spans="2:16" s="12" customFormat="1" ht="15.75" x14ac:dyDescent="0.25">
      <c r="B2468" s="158" t="s">
        <v>1984</v>
      </c>
      <c r="C2468" s="65">
        <v>830</v>
      </c>
      <c r="D2468" s="18">
        <v>5</v>
      </c>
      <c r="E2468" s="18">
        <v>1</v>
      </c>
      <c r="F2468" s="19"/>
      <c r="G2468" s="19"/>
      <c r="H2468" s="8">
        <f>H2469</f>
        <v>0</v>
      </c>
      <c r="I2468" s="211">
        <f t="shared" ref="I2468:J2470" si="1320">I2469</f>
        <v>101945</v>
      </c>
      <c r="J2468" s="8">
        <f t="shared" si="1320"/>
        <v>101945</v>
      </c>
      <c r="K2468" s="8">
        <f t="shared" ref="K2468:L2470" si="1321">K2469</f>
        <v>0</v>
      </c>
      <c r="L2468" s="211">
        <f t="shared" si="1321"/>
        <v>0</v>
      </c>
      <c r="M2468" s="8"/>
      <c r="N2468" s="8"/>
      <c r="O2468" s="211"/>
      <c r="P2468" s="8"/>
    </row>
    <row r="2469" spans="2:16" s="12" customFormat="1" ht="54.75" customHeight="1" x14ac:dyDescent="0.25">
      <c r="B2469" s="156" t="s">
        <v>678</v>
      </c>
      <c r="C2469" s="65">
        <v>830</v>
      </c>
      <c r="D2469" s="30">
        <v>5</v>
      </c>
      <c r="E2469" s="30">
        <v>1</v>
      </c>
      <c r="F2469" s="89" t="s">
        <v>101</v>
      </c>
      <c r="G2469" s="21"/>
      <c r="H2469" s="9">
        <f>H2470</f>
        <v>0</v>
      </c>
      <c r="I2469" s="217">
        <f t="shared" si="1320"/>
        <v>101945</v>
      </c>
      <c r="J2469" s="9">
        <f t="shared" si="1320"/>
        <v>101945</v>
      </c>
      <c r="K2469" s="9">
        <f t="shared" si="1321"/>
        <v>0</v>
      </c>
      <c r="L2469" s="217">
        <f t="shared" si="1321"/>
        <v>0</v>
      </c>
      <c r="M2469" s="9"/>
      <c r="N2469" s="9"/>
      <c r="O2469" s="217"/>
      <c r="P2469" s="9"/>
    </row>
    <row r="2470" spans="2:16" s="12" customFormat="1" ht="30" x14ac:dyDescent="0.25">
      <c r="B2470" s="156" t="s">
        <v>1985</v>
      </c>
      <c r="C2470" s="65">
        <v>830</v>
      </c>
      <c r="D2470" s="30">
        <v>5</v>
      </c>
      <c r="E2470" s="30">
        <v>1</v>
      </c>
      <c r="F2470" s="89" t="s">
        <v>720</v>
      </c>
      <c r="G2470" s="21"/>
      <c r="H2470" s="9">
        <f>H2471</f>
        <v>0</v>
      </c>
      <c r="I2470" s="217">
        <f t="shared" si="1320"/>
        <v>101945</v>
      </c>
      <c r="J2470" s="9">
        <f t="shared" si="1320"/>
        <v>101945</v>
      </c>
      <c r="K2470" s="9">
        <f t="shared" si="1321"/>
        <v>0</v>
      </c>
      <c r="L2470" s="217">
        <f t="shared" si="1321"/>
        <v>0</v>
      </c>
      <c r="M2470" s="9"/>
      <c r="N2470" s="9"/>
      <c r="O2470" s="217"/>
      <c r="P2470" s="9"/>
    </row>
    <row r="2471" spans="2:16" s="12" customFormat="1" ht="41.25" customHeight="1" x14ac:dyDescent="0.25">
      <c r="B2471" s="156" t="s">
        <v>1986</v>
      </c>
      <c r="C2471" s="65">
        <v>830</v>
      </c>
      <c r="D2471" s="30">
        <v>5</v>
      </c>
      <c r="E2471" s="30">
        <v>1</v>
      </c>
      <c r="F2471" s="89" t="s">
        <v>1987</v>
      </c>
      <c r="G2471" s="21"/>
      <c r="H2471" s="9">
        <f>H2472+H2473+H2474+H2475</f>
        <v>0</v>
      </c>
      <c r="I2471" s="217">
        <f>I2472+I2473+I2474+I2475</f>
        <v>101945</v>
      </c>
      <c r="J2471" s="9">
        <f>J2472+J2473+J2474+J2475</f>
        <v>101945</v>
      </c>
      <c r="K2471" s="9">
        <f>K2472+K2473+K2474+K2475</f>
        <v>0</v>
      </c>
      <c r="L2471" s="217">
        <f>L2472+L2473+L2474+L2475</f>
        <v>0</v>
      </c>
      <c r="M2471" s="9"/>
      <c r="N2471" s="9"/>
      <c r="O2471" s="217"/>
      <c r="P2471" s="9"/>
    </row>
    <row r="2472" spans="2:16" s="12" customFormat="1" ht="64.5" hidden="1" customHeight="1" x14ac:dyDescent="0.25">
      <c r="B2472" s="156" t="s">
        <v>1988</v>
      </c>
      <c r="C2472" s="65">
        <v>830</v>
      </c>
      <c r="D2472" s="30">
        <v>5</v>
      </c>
      <c r="E2472" s="30">
        <v>1</v>
      </c>
      <c r="F2472" s="89" t="s">
        <v>1989</v>
      </c>
      <c r="G2472" s="21">
        <v>400</v>
      </c>
      <c r="H2472" s="43"/>
      <c r="I2472" s="213"/>
      <c r="J2472" s="43"/>
      <c r="K2472" s="43"/>
      <c r="L2472" s="213"/>
      <c r="M2472" s="43"/>
      <c r="N2472" s="43"/>
      <c r="O2472" s="213"/>
      <c r="P2472" s="43"/>
    </row>
    <row r="2473" spans="2:16" s="12" customFormat="1" ht="36.75" customHeight="1" x14ac:dyDescent="0.25">
      <c r="B2473" s="156" t="s">
        <v>2231</v>
      </c>
      <c r="C2473" s="65">
        <v>830</v>
      </c>
      <c r="D2473" s="30">
        <v>5</v>
      </c>
      <c r="E2473" s="30">
        <v>1</v>
      </c>
      <c r="F2473" s="89" t="s">
        <v>2223</v>
      </c>
      <c r="G2473" s="21">
        <v>500</v>
      </c>
      <c r="H2473" s="43"/>
      <c r="I2473" s="213">
        <v>101945</v>
      </c>
      <c r="J2473" s="43">
        <f>H2473+I2473</f>
        <v>101945</v>
      </c>
      <c r="K2473" s="43"/>
      <c r="L2473" s="213"/>
      <c r="M2473" s="43"/>
      <c r="N2473" s="43"/>
      <c r="O2473" s="213"/>
      <c r="P2473" s="43"/>
    </row>
    <row r="2474" spans="2:16" s="12" customFormat="1" ht="42" hidden="1" customHeight="1" x14ac:dyDescent="0.25">
      <c r="B2474" s="190" t="s">
        <v>1990</v>
      </c>
      <c r="C2474" s="65">
        <v>830</v>
      </c>
      <c r="D2474" s="30">
        <v>5</v>
      </c>
      <c r="E2474" s="30">
        <v>1</v>
      </c>
      <c r="F2474" s="89" t="s">
        <v>1991</v>
      </c>
      <c r="G2474" s="21">
        <v>400</v>
      </c>
      <c r="H2474" s="43"/>
      <c r="I2474" s="213"/>
      <c r="J2474" s="43"/>
      <c r="K2474" s="43"/>
      <c r="L2474" s="213"/>
      <c r="M2474" s="43"/>
      <c r="N2474" s="43"/>
      <c r="O2474" s="213"/>
      <c r="P2474" s="43"/>
    </row>
    <row r="2475" spans="2:16" s="12" customFormat="1" ht="39.75" hidden="1" customHeight="1" x14ac:dyDescent="0.25">
      <c r="B2475" s="156" t="s">
        <v>1992</v>
      </c>
      <c r="C2475" s="65">
        <v>830</v>
      </c>
      <c r="D2475" s="30">
        <v>5</v>
      </c>
      <c r="E2475" s="30">
        <v>1</v>
      </c>
      <c r="F2475" s="89" t="s">
        <v>1991</v>
      </c>
      <c r="G2475" s="21">
        <v>500</v>
      </c>
      <c r="H2475" s="43"/>
      <c r="I2475" s="213"/>
      <c r="J2475" s="43"/>
      <c r="K2475" s="43"/>
      <c r="L2475" s="213"/>
      <c r="M2475" s="43"/>
      <c r="N2475" s="43"/>
      <c r="O2475" s="213"/>
      <c r="P2475" s="43"/>
    </row>
    <row r="2476" spans="2:16" s="12" customFormat="1" ht="15.75" customHeight="1" x14ac:dyDescent="0.25">
      <c r="B2476" s="158" t="s">
        <v>250</v>
      </c>
      <c r="C2476" s="65">
        <v>830</v>
      </c>
      <c r="D2476" s="18">
        <v>5</v>
      </c>
      <c r="E2476" s="18">
        <v>2</v>
      </c>
      <c r="F2476" s="88"/>
      <c r="G2476" s="21"/>
      <c r="H2476" s="44">
        <f>H2477</f>
        <v>15244</v>
      </c>
      <c r="I2476" s="216">
        <f t="shared" ref="I2476:J2479" si="1322">I2477</f>
        <v>0</v>
      </c>
      <c r="J2476" s="44">
        <f t="shared" si="1322"/>
        <v>15244</v>
      </c>
      <c r="K2476" s="44">
        <f t="shared" ref="K2476:N2479" si="1323">K2477</f>
        <v>13244</v>
      </c>
      <c r="L2476" s="216">
        <f t="shared" ref="L2476:M2479" si="1324">L2477</f>
        <v>-271</v>
      </c>
      <c r="M2476" s="44">
        <f t="shared" si="1324"/>
        <v>12973</v>
      </c>
      <c r="N2476" s="44">
        <f t="shared" si="1323"/>
        <v>0</v>
      </c>
      <c r="O2476" s="216">
        <f>O2477</f>
        <v>0</v>
      </c>
      <c r="P2476" s="44"/>
    </row>
    <row r="2477" spans="2:16" s="12" customFormat="1" ht="69.75" customHeight="1" x14ac:dyDescent="0.25">
      <c r="B2477" s="156" t="s">
        <v>268</v>
      </c>
      <c r="C2477" s="65">
        <v>830</v>
      </c>
      <c r="D2477" s="30">
        <v>5</v>
      </c>
      <c r="E2477" s="30">
        <v>2</v>
      </c>
      <c r="F2477" s="84">
        <v>8</v>
      </c>
      <c r="G2477" s="21"/>
      <c r="H2477" s="43">
        <f>H2478</f>
        <v>15244</v>
      </c>
      <c r="I2477" s="213">
        <f t="shared" si="1322"/>
        <v>0</v>
      </c>
      <c r="J2477" s="43">
        <f t="shared" si="1322"/>
        <v>15244</v>
      </c>
      <c r="K2477" s="43">
        <f t="shared" si="1323"/>
        <v>13244</v>
      </c>
      <c r="L2477" s="213">
        <f t="shared" si="1324"/>
        <v>-271</v>
      </c>
      <c r="M2477" s="43">
        <f t="shared" si="1324"/>
        <v>12973</v>
      </c>
      <c r="N2477" s="43">
        <f t="shared" si="1323"/>
        <v>0</v>
      </c>
      <c r="O2477" s="213">
        <f>O2478</f>
        <v>0</v>
      </c>
      <c r="P2477" s="43"/>
    </row>
    <row r="2478" spans="2:16" s="12" customFormat="1" ht="32.25" customHeight="1" x14ac:dyDescent="0.25">
      <c r="B2478" s="156" t="s">
        <v>1993</v>
      </c>
      <c r="C2478" s="65">
        <v>830</v>
      </c>
      <c r="D2478" s="30">
        <v>5</v>
      </c>
      <c r="E2478" s="30">
        <v>2</v>
      </c>
      <c r="F2478" s="89" t="s">
        <v>1994</v>
      </c>
      <c r="G2478" s="21"/>
      <c r="H2478" s="43">
        <f>H2479</f>
        <v>15244</v>
      </c>
      <c r="I2478" s="213">
        <f t="shared" si="1322"/>
        <v>0</v>
      </c>
      <c r="J2478" s="43">
        <f t="shared" si="1322"/>
        <v>15244</v>
      </c>
      <c r="K2478" s="43">
        <f t="shared" si="1323"/>
        <v>13244</v>
      </c>
      <c r="L2478" s="213">
        <f t="shared" si="1324"/>
        <v>-271</v>
      </c>
      <c r="M2478" s="43">
        <f t="shared" si="1324"/>
        <v>12973</v>
      </c>
      <c r="N2478" s="43">
        <f t="shared" si="1323"/>
        <v>0</v>
      </c>
      <c r="O2478" s="213">
        <f>O2479</f>
        <v>0</v>
      </c>
      <c r="P2478" s="43"/>
    </row>
    <row r="2479" spans="2:16" s="12" customFormat="1" ht="43.5" customHeight="1" x14ac:dyDescent="0.25">
      <c r="B2479" s="156" t="s">
        <v>183</v>
      </c>
      <c r="C2479" s="65">
        <v>830</v>
      </c>
      <c r="D2479" s="30">
        <v>5</v>
      </c>
      <c r="E2479" s="30">
        <v>2</v>
      </c>
      <c r="F2479" s="89" t="s">
        <v>1995</v>
      </c>
      <c r="G2479" s="21"/>
      <c r="H2479" s="43">
        <f>H2480</f>
        <v>15244</v>
      </c>
      <c r="I2479" s="213">
        <f t="shared" si="1322"/>
        <v>0</v>
      </c>
      <c r="J2479" s="43">
        <f t="shared" si="1322"/>
        <v>15244</v>
      </c>
      <c r="K2479" s="43">
        <f t="shared" si="1323"/>
        <v>13244</v>
      </c>
      <c r="L2479" s="213">
        <f t="shared" si="1324"/>
        <v>-271</v>
      </c>
      <c r="M2479" s="43">
        <f t="shared" si="1324"/>
        <v>12973</v>
      </c>
      <c r="N2479" s="43">
        <f t="shared" si="1323"/>
        <v>0</v>
      </c>
      <c r="O2479" s="213">
        <f>O2480</f>
        <v>0</v>
      </c>
      <c r="P2479" s="43"/>
    </row>
    <row r="2480" spans="2:16" s="12" customFormat="1" ht="69" customHeight="1" x14ac:dyDescent="0.25">
      <c r="B2480" s="156" t="s">
        <v>715</v>
      </c>
      <c r="C2480" s="65">
        <v>830</v>
      </c>
      <c r="D2480" s="30">
        <v>5</v>
      </c>
      <c r="E2480" s="30">
        <v>2</v>
      </c>
      <c r="F2480" s="89" t="s">
        <v>1996</v>
      </c>
      <c r="G2480" s="21">
        <v>600</v>
      </c>
      <c r="H2480" s="43">
        <v>15244</v>
      </c>
      <c r="I2480" s="213"/>
      <c r="J2480" s="43">
        <f>H2480+I2480</f>
        <v>15244</v>
      </c>
      <c r="K2480" s="43">
        <v>13244</v>
      </c>
      <c r="L2480" s="213">
        <v>-271</v>
      </c>
      <c r="M2480" s="43">
        <f>K2480+L2480</f>
        <v>12973</v>
      </c>
      <c r="N2480" s="43">
        <v>0</v>
      </c>
      <c r="O2480" s="213"/>
      <c r="P2480" s="43"/>
    </row>
    <row r="2481" spans="2:16" s="12" customFormat="1" ht="27" hidden="1" customHeight="1" x14ac:dyDescent="0.25">
      <c r="B2481" s="263" t="s">
        <v>28</v>
      </c>
      <c r="C2481" s="65">
        <v>830</v>
      </c>
      <c r="D2481" s="30">
        <v>5</v>
      </c>
      <c r="E2481" s="30">
        <v>2</v>
      </c>
      <c r="F2481" s="88">
        <v>99</v>
      </c>
      <c r="G2481" s="21"/>
      <c r="H2481" s="43"/>
      <c r="I2481" s="213"/>
      <c r="J2481" s="43"/>
      <c r="K2481" s="43"/>
      <c r="L2481" s="213"/>
      <c r="M2481" s="43"/>
      <c r="N2481" s="43"/>
      <c r="O2481" s="213"/>
      <c r="P2481" s="43"/>
    </row>
    <row r="2482" spans="2:16" s="12" customFormat="1" ht="18.75" hidden="1" customHeight="1" x14ac:dyDescent="0.25">
      <c r="B2482" s="156" t="s">
        <v>29</v>
      </c>
      <c r="C2482" s="65">
        <v>830</v>
      </c>
      <c r="D2482" s="30">
        <v>5</v>
      </c>
      <c r="E2482" s="30">
        <v>2</v>
      </c>
      <c r="F2482" s="89" t="s">
        <v>1997</v>
      </c>
      <c r="G2482" s="21"/>
      <c r="H2482" s="43"/>
      <c r="I2482" s="213"/>
      <c r="J2482" s="43"/>
      <c r="K2482" s="43"/>
      <c r="L2482" s="213"/>
      <c r="M2482" s="43"/>
      <c r="N2482" s="43"/>
      <c r="O2482" s="213"/>
      <c r="P2482" s="43"/>
    </row>
    <row r="2483" spans="2:16" s="12" customFormat="1" ht="40.5" hidden="1" customHeight="1" x14ac:dyDescent="0.25">
      <c r="B2483" s="156" t="s">
        <v>1998</v>
      </c>
      <c r="C2483" s="65">
        <v>830</v>
      </c>
      <c r="D2483" s="30">
        <v>5</v>
      </c>
      <c r="E2483" s="30">
        <v>2</v>
      </c>
      <c r="F2483" s="89" t="s">
        <v>36</v>
      </c>
      <c r="G2483" s="21">
        <v>400</v>
      </c>
      <c r="H2483" s="43"/>
      <c r="I2483" s="213"/>
      <c r="J2483" s="43"/>
      <c r="K2483" s="43"/>
      <c r="L2483" s="213"/>
      <c r="M2483" s="43"/>
      <c r="N2483" s="43"/>
      <c r="O2483" s="213"/>
      <c r="P2483" s="43"/>
    </row>
    <row r="2484" spans="2:16" s="12" customFormat="1" ht="68.25" hidden="1" customHeight="1" x14ac:dyDescent="0.25">
      <c r="B2484" s="156" t="s">
        <v>153</v>
      </c>
      <c r="C2484" s="65">
        <v>830</v>
      </c>
      <c r="D2484" s="30">
        <v>5</v>
      </c>
      <c r="E2484" s="30">
        <v>2</v>
      </c>
      <c r="F2484" s="89" t="s">
        <v>80</v>
      </c>
      <c r="G2484" s="21">
        <v>500</v>
      </c>
      <c r="H2484" s="43"/>
      <c r="I2484" s="213"/>
      <c r="J2484" s="43"/>
      <c r="K2484" s="43"/>
      <c r="L2484" s="213"/>
      <c r="M2484" s="43"/>
      <c r="N2484" s="43"/>
      <c r="O2484" s="213"/>
      <c r="P2484" s="43"/>
    </row>
    <row r="2485" spans="2:16" s="12" customFormat="1" ht="18" customHeight="1" x14ac:dyDescent="0.25">
      <c r="B2485" s="158" t="s">
        <v>651</v>
      </c>
      <c r="C2485" s="65">
        <v>830</v>
      </c>
      <c r="D2485" s="18">
        <v>5</v>
      </c>
      <c r="E2485" s="18">
        <v>3</v>
      </c>
      <c r="F2485" s="19"/>
      <c r="G2485" s="19"/>
      <c r="H2485" s="8">
        <f t="shared" ref="H2485:P2485" si="1325">H2486+H2505</f>
        <v>582621</v>
      </c>
      <c r="I2485" s="211">
        <f t="shared" si="1325"/>
        <v>0</v>
      </c>
      <c r="J2485" s="8">
        <f t="shared" si="1325"/>
        <v>582621</v>
      </c>
      <c r="K2485" s="8">
        <f t="shared" si="1325"/>
        <v>285625</v>
      </c>
      <c r="L2485" s="211">
        <f t="shared" si="1325"/>
        <v>265401</v>
      </c>
      <c r="M2485" s="8">
        <f t="shared" si="1325"/>
        <v>551026</v>
      </c>
      <c r="N2485" s="8">
        <f t="shared" si="1325"/>
        <v>306048</v>
      </c>
      <c r="O2485" s="211">
        <f t="shared" si="1325"/>
        <v>262417</v>
      </c>
      <c r="P2485" s="8">
        <f t="shared" si="1325"/>
        <v>568465</v>
      </c>
    </row>
    <row r="2486" spans="2:16" s="12" customFormat="1" ht="52.5" customHeight="1" x14ac:dyDescent="0.25">
      <c r="B2486" s="156" t="s">
        <v>678</v>
      </c>
      <c r="C2486" s="65">
        <v>830</v>
      </c>
      <c r="D2486" s="30">
        <v>5</v>
      </c>
      <c r="E2486" s="30">
        <v>3</v>
      </c>
      <c r="F2486" s="89" t="s">
        <v>1999</v>
      </c>
      <c r="G2486" s="21"/>
      <c r="H2486" s="9">
        <f t="shared" ref="H2486:P2486" si="1326">H2487</f>
        <v>241223</v>
      </c>
      <c r="I2486" s="217">
        <f t="shared" si="1326"/>
        <v>0</v>
      </c>
      <c r="J2486" s="9">
        <f t="shared" si="1326"/>
        <v>241223</v>
      </c>
      <c r="K2486" s="9">
        <f t="shared" si="1326"/>
        <v>211007</v>
      </c>
      <c r="L2486" s="217">
        <f t="shared" si="1326"/>
        <v>0</v>
      </c>
      <c r="M2486" s="9">
        <f t="shared" si="1326"/>
        <v>211007</v>
      </c>
      <c r="N2486" s="9">
        <f t="shared" si="1326"/>
        <v>228446</v>
      </c>
      <c r="O2486" s="217">
        <f t="shared" si="1326"/>
        <v>0</v>
      </c>
      <c r="P2486" s="9">
        <f t="shared" si="1326"/>
        <v>228446</v>
      </c>
    </row>
    <row r="2487" spans="2:16" s="12" customFormat="1" ht="46.5" customHeight="1" x14ac:dyDescent="0.25">
      <c r="B2487" s="156" t="s">
        <v>736</v>
      </c>
      <c r="C2487" s="65">
        <v>830</v>
      </c>
      <c r="D2487" s="30">
        <v>5</v>
      </c>
      <c r="E2487" s="30">
        <v>3</v>
      </c>
      <c r="F2487" s="89" t="s">
        <v>726</v>
      </c>
      <c r="G2487" s="21"/>
      <c r="H2487" s="9">
        <f>H2488+H2490+H2492+H2497+H2501</f>
        <v>241223</v>
      </c>
      <c r="I2487" s="217">
        <f>I2488+I2490+I2492+I2497+I2501</f>
        <v>0</v>
      </c>
      <c r="J2487" s="9">
        <f>J2488+J2490+J2492+J2497+J2501</f>
        <v>241223</v>
      </c>
      <c r="K2487" s="9">
        <f>K2488+K2490+K2492+K2497</f>
        <v>211007</v>
      </c>
      <c r="L2487" s="217">
        <f>L2488+L2490+L2492+L2497+L2501</f>
        <v>0</v>
      </c>
      <c r="M2487" s="9">
        <f>M2488+M2490+M2492+M2497+M2501</f>
        <v>211007</v>
      </c>
      <c r="N2487" s="9">
        <f>N2488+N2490+N2492+N2497+N2501</f>
        <v>228446</v>
      </c>
      <c r="O2487" s="217">
        <f>O2488+O2490+O2492+O2497+O2501</f>
        <v>0</v>
      </c>
      <c r="P2487" s="9">
        <f>P2488+P2490+P2492+P2497+P2501</f>
        <v>228446</v>
      </c>
    </row>
    <row r="2488" spans="2:16" s="12" customFormat="1" ht="40.5" customHeight="1" x14ac:dyDescent="0.25">
      <c r="B2488" s="156" t="s">
        <v>2000</v>
      </c>
      <c r="C2488" s="65">
        <v>830</v>
      </c>
      <c r="D2488" s="30">
        <v>5</v>
      </c>
      <c r="E2488" s="30">
        <v>3</v>
      </c>
      <c r="F2488" s="89" t="s">
        <v>2001</v>
      </c>
      <c r="G2488" s="21"/>
      <c r="H2488" s="9">
        <f t="shared" ref="H2488:P2488" si="1327">H2489</f>
        <v>190509</v>
      </c>
      <c r="I2488" s="217">
        <f t="shared" si="1327"/>
        <v>0</v>
      </c>
      <c r="J2488" s="9">
        <f t="shared" si="1327"/>
        <v>190509</v>
      </c>
      <c r="K2488" s="9">
        <f t="shared" si="1327"/>
        <v>207883</v>
      </c>
      <c r="L2488" s="217">
        <f t="shared" si="1327"/>
        <v>0</v>
      </c>
      <c r="M2488" s="9">
        <f t="shared" si="1327"/>
        <v>207883</v>
      </c>
      <c r="N2488" s="9">
        <f t="shared" si="1327"/>
        <v>225322</v>
      </c>
      <c r="O2488" s="217">
        <f t="shared" si="1327"/>
        <v>0</v>
      </c>
      <c r="P2488" s="9">
        <f t="shared" si="1327"/>
        <v>225322</v>
      </c>
    </row>
    <row r="2489" spans="2:16" s="12" customFormat="1" ht="40.5" customHeight="1" x14ac:dyDescent="0.25">
      <c r="B2489" s="156" t="s">
        <v>2002</v>
      </c>
      <c r="C2489" s="65">
        <v>830</v>
      </c>
      <c r="D2489" s="30">
        <v>5</v>
      </c>
      <c r="E2489" s="30">
        <v>3</v>
      </c>
      <c r="F2489" s="89" t="s">
        <v>2003</v>
      </c>
      <c r="G2489" s="21">
        <v>500</v>
      </c>
      <c r="H2489" s="43">
        <v>190509</v>
      </c>
      <c r="I2489" s="213"/>
      <c r="J2489" s="43">
        <f>H2489+I2489</f>
        <v>190509</v>
      </c>
      <c r="K2489" s="43">
        <v>207883</v>
      </c>
      <c r="L2489" s="213"/>
      <c r="M2489" s="43">
        <f>K2489+L2489</f>
        <v>207883</v>
      </c>
      <c r="N2489" s="43">
        <v>225322</v>
      </c>
      <c r="O2489" s="213"/>
      <c r="P2489" s="43">
        <f>N2489+O2489</f>
        <v>225322</v>
      </c>
    </row>
    <row r="2490" spans="2:16" s="12" customFormat="1" ht="66.75" customHeight="1" x14ac:dyDescent="0.25">
      <c r="B2490" s="156" t="s">
        <v>2004</v>
      </c>
      <c r="C2490" s="65">
        <v>830</v>
      </c>
      <c r="D2490" s="30">
        <v>5</v>
      </c>
      <c r="E2490" s="30">
        <v>3</v>
      </c>
      <c r="F2490" s="89" t="s">
        <v>2005</v>
      </c>
      <c r="G2490" s="21"/>
      <c r="H2490" s="9">
        <f t="shared" ref="H2490:P2490" si="1328">H2491</f>
        <v>1124</v>
      </c>
      <c r="I2490" s="217">
        <f t="shared" si="1328"/>
        <v>0</v>
      </c>
      <c r="J2490" s="9">
        <f t="shared" si="1328"/>
        <v>1124</v>
      </c>
      <c r="K2490" s="9">
        <f t="shared" si="1328"/>
        <v>1124</v>
      </c>
      <c r="L2490" s="217">
        <f t="shared" si="1328"/>
        <v>0</v>
      </c>
      <c r="M2490" s="9">
        <f t="shared" si="1328"/>
        <v>1124</v>
      </c>
      <c r="N2490" s="9">
        <f t="shared" si="1328"/>
        <v>1124</v>
      </c>
      <c r="O2490" s="217">
        <f t="shared" si="1328"/>
        <v>0</v>
      </c>
      <c r="P2490" s="9">
        <f t="shared" si="1328"/>
        <v>1124</v>
      </c>
    </row>
    <row r="2491" spans="2:16" s="12" customFormat="1" ht="68.25" customHeight="1" x14ac:dyDescent="0.25">
      <c r="B2491" s="156" t="s">
        <v>2006</v>
      </c>
      <c r="C2491" s="65">
        <v>830</v>
      </c>
      <c r="D2491" s="30">
        <v>5</v>
      </c>
      <c r="E2491" s="30">
        <v>3</v>
      </c>
      <c r="F2491" s="89" t="s">
        <v>2007</v>
      </c>
      <c r="G2491" s="21">
        <v>500</v>
      </c>
      <c r="H2491" s="43">
        <v>1124</v>
      </c>
      <c r="I2491" s="213"/>
      <c r="J2491" s="43">
        <f>H2491+I2491</f>
        <v>1124</v>
      </c>
      <c r="K2491" s="43">
        <v>1124</v>
      </c>
      <c r="L2491" s="213"/>
      <c r="M2491" s="43">
        <f>K2491+L2491</f>
        <v>1124</v>
      </c>
      <c r="N2491" s="43">
        <v>1124</v>
      </c>
      <c r="O2491" s="213"/>
      <c r="P2491" s="43">
        <f>N2491+O2491</f>
        <v>1124</v>
      </c>
    </row>
    <row r="2492" spans="2:16" s="12" customFormat="1" ht="41.25" customHeight="1" x14ac:dyDescent="0.25">
      <c r="B2492" s="156" t="s">
        <v>737</v>
      </c>
      <c r="C2492" s="65">
        <v>830</v>
      </c>
      <c r="D2492" s="30">
        <v>5</v>
      </c>
      <c r="E2492" s="30">
        <v>3</v>
      </c>
      <c r="F2492" s="89" t="s">
        <v>738</v>
      </c>
      <c r="G2492" s="21"/>
      <c r="H2492" s="9">
        <f t="shared" ref="H2492:P2492" si="1329">H2494+H2495+H2496</f>
        <v>2000</v>
      </c>
      <c r="I2492" s="217">
        <f t="shared" si="1329"/>
        <v>0</v>
      </c>
      <c r="J2492" s="9">
        <f t="shared" si="1329"/>
        <v>2000</v>
      </c>
      <c r="K2492" s="9">
        <f t="shared" si="1329"/>
        <v>2000</v>
      </c>
      <c r="L2492" s="217">
        <f t="shared" si="1329"/>
        <v>0</v>
      </c>
      <c r="M2492" s="9">
        <f t="shared" si="1329"/>
        <v>2000</v>
      </c>
      <c r="N2492" s="9">
        <f t="shared" si="1329"/>
        <v>2000</v>
      </c>
      <c r="O2492" s="217">
        <f t="shared" si="1329"/>
        <v>0</v>
      </c>
      <c r="P2492" s="9">
        <f t="shared" si="1329"/>
        <v>2000</v>
      </c>
    </row>
    <row r="2493" spans="2:16" s="12" customFormat="1" ht="69.75" hidden="1" customHeight="1" x14ac:dyDescent="0.25">
      <c r="B2493" s="156" t="s">
        <v>2008</v>
      </c>
      <c r="C2493" s="65">
        <v>830</v>
      </c>
      <c r="D2493" s="30">
        <v>5</v>
      </c>
      <c r="E2493" s="30">
        <v>3</v>
      </c>
      <c r="F2493" s="89" t="s">
        <v>740</v>
      </c>
      <c r="G2493" s="21">
        <v>200</v>
      </c>
      <c r="H2493" s="9"/>
      <c r="I2493" s="217"/>
      <c r="J2493" s="9"/>
      <c r="K2493" s="9"/>
      <c r="L2493" s="217"/>
      <c r="M2493" s="9"/>
      <c r="N2493" s="9"/>
      <c r="O2493" s="217"/>
      <c r="P2493" s="9"/>
    </row>
    <row r="2494" spans="2:16" s="12" customFormat="1" ht="42.75" customHeight="1" x14ac:dyDescent="0.25">
      <c r="B2494" s="156" t="s">
        <v>739</v>
      </c>
      <c r="C2494" s="65">
        <v>830</v>
      </c>
      <c r="D2494" s="30">
        <v>5</v>
      </c>
      <c r="E2494" s="30">
        <v>3</v>
      </c>
      <c r="F2494" s="89" t="s">
        <v>740</v>
      </c>
      <c r="G2494" s="21">
        <v>800</v>
      </c>
      <c r="H2494" s="43">
        <v>2000</v>
      </c>
      <c r="I2494" s="213"/>
      <c r="J2494" s="43">
        <f>H2494+I2494</f>
        <v>2000</v>
      </c>
      <c r="K2494" s="43">
        <v>2000</v>
      </c>
      <c r="L2494" s="213"/>
      <c r="M2494" s="43">
        <f>K2494+L2494</f>
        <v>2000</v>
      </c>
      <c r="N2494" s="43">
        <v>2000</v>
      </c>
      <c r="O2494" s="213"/>
      <c r="P2494" s="43">
        <f>N2494+O2494</f>
        <v>2000</v>
      </c>
    </row>
    <row r="2495" spans="2:16" s="12" customFormat="1" ht="73.5" hidden="1" customHeight="1" x14ac:dyDescent="0.25">
      <c r="B2495" s="156" t="s">
        <v>2009</v>
      </c>
      <c r="C2495" s="65">
        <v>830</v>
      </c>
      <c r="D2495" s="30">
        <v>5</v>
      </c>
      <c r="E2495" s="30">
        <v>3</v>
      </c>
      <c r="F2495" s="89" t="s">
        <v>740</v>
      </c>
      <c r="G2495" s="21">
        <v>200</v>
      </c>
      <c r="H2495" s="43"/>
      <c r="I2495" s="213"/>
      <c r="J2495" s="43"/>
      <c r="K2495" s="43"/>
      <c r="L2495" s="213"/>
      <c r="M2495" s="43"/>
      <c r="N2495" s="43"/>
      <c r="O2495" s="213"/>
      <c r="P2495" s="43"/>
    </row>
    <row r="2496" spans="2:16" s="12" customFormat="1" ht="41.25" hidden="1" customHeight="1" x14ac:dyDescent="0.25">
      <c r="B2496" s="156" t="s">
        <v>2010</v>
      </c>
      <c r="C2496" s="65">
        <v>830</v>
      </c>
      <c r="D2496" s="30">
        <v>5</v>
      </c>
      <c r="E2496" s="30">
        <v>3</v>
      </c>
      <c r="F2496" s="89" t="s">
        <v>2011</v>
      </c>
      <c r="G2496" s="21">
        <v>500</v>
      </c>
      <c r="H2496" s="43"/>
      <c r="I2496" s="213"/>
      <c r="J2496" s="43"/>
      <c r="K2496" s="43"/>
      <c r="L2496" s="213"/>
      <c r="M2496" s="43"/>
      <c r="N2496" s="43"/>
      <c r="O2496" s="213"/>
      <c r="P2496" s="43"/>
    </row>
    <row r="2497" spans="2:16" s="12" customFormat="1" ht="33" hidden="1" customHeight="1" x14ac:dyDescent="0.25">
      <c r="B2497" s="156" t="s">
        <v>2012</v>
      </c>
      <c r="C2497" s="65">
        <v>830</v>
      </c>
      <c r="D2497" s="30">
        <v>5</v>
      </c>
      <c r="E2497" s="30">
        <v>3</v>
      </c>
      <c r="F2497" s="89" t="s">
        <v>2013</v>
      </c>
      <c r="G2497" s="21"/>
      <c r="H2497" s="43">
        <f t="shared" ref="H2497:P2497" si="1330">H2498+H2500</f>
        <v>0</v>
      </c>
      <c r="I2497" s="213">
        <f t="shared" si="1330"/>
        <v>0</v>
      </c>
      <c r="J2497" s="43">
        <f t="shared" si="1330"/>
        <v>0</v>
      </c>
      <c r="K2497" s="43">
        <f t="shared" si="1330"/>
        <v>0</v>
      </c>
      <c r="L2497" s="213">
        <f t="shared" si="1330"/>
        <v>0</v>
      </c>
      <c r="M2497" s="43">
        <f t="shared" si="1330"/>
        <v>0</v>
      </c>
      <c r="N2497" s="43">
        <f t="shared" si="1330"/>
        <v>0</v>
      </c>
      <c r="O2497" s="213">
        <f t="shared" si="1330"/>
        <v>0</v>
      </c>
      <c r="P2497" s="43">
        <f t="shared" si="1330"/>
        <v>0</v>
      </c>
    </row>
    <row r="2498" spans="2:16" s="12" customFormat="1" ht="57" hidden="1" customHeight="1" x14ac:dyDescent="0.25">
      <c r="B2498" s="156" t="s">
        <v>2014</v>
      </c>
      <c r="C2498" s="65">
        <v>830</v>
      </c>
      <c r="D2498" s="30">
        <v>5</v>
      </c>
      <c r="E2498" s="30">
        <v>3</v>
      </c>
      <c r="F2498" s="89" t="s">
        <v>2015</v>
      </c>
      <c r="G2498" s="21">
        <v>800</v>
      </c>
      <c r="H2498" s="43"/>
      <c r="I2498" s="213"/>
      <c r="J2498" s="43"/>
      <c r="K2498" s="43"/>
      <c r="L2498" s="213"/>
      <c r="M2498" s="43"/>
      <c r="N2498" s="43"/>
      <c r="O2498" s="213"/>
      <c r="P2498" s="43"/>
    </row>
    <row r="2499" spans="2:16" s="12" customFormat="1" ht="54.75" hidden="1" customHeight="1" x14ac:dyDescent="0.25">
      <c r="B2499" s="156" t="s">
        <v>2016</v>
      </c>
      <c r="C2499" s="65">
        <v>830</v>
      </c>
      <c r="D2499" s="30">
        <v>5</v>
      </c>
      <c r="E2499" s="30">
        <v>3</v>
      </c>
      <c r="F2499" s="89" t="s">
        <v>2017</v>
      </c>
      <c r="G2499" s="21">
        <v>500</v>
      </c>
      <c r="H2499" s="43"/>
      <c r="I2499" s="213"/>
      <c r="J2499" s="43"/>
      <c r="K2499" s="43"/>
      <c r="L2499" s="213"/>
      <c r="M2499" s="43"/>
      <c r="N2499" s="43"/>
      <c r="O2499" s="213"/>
      <c r="P2499" s="43"/>
    </row>
    <row r="2500" spans="2:16" s="12" customFormat="1" ht="57" hidden="1" customHeight="1" x14ac:dyDescent="0.25">
      <c r="B2500" s="156" t="s">
        <v>2014</v>
      </c>
      <c r="C2500" s="65">
        <v>830</v>
      </c>
      <c r="D2500" s="30">
        <v>5</v>
      </c>
      <c r="E2500" s="30">
        <v>3</v>
      </c>
      <c r="F2500" s="89" t="s">
        <v>2017</v>
      </c>
      <c r="G2500" s="21">
        <v>800</v>
      </c>
      <c r="H2500" s="43"/>
      <c r="I2500" s="213"/>
      <c r="J2500" s="43"/>
      <c r="K2500" s="43"/>
      <c r="L2500" s="213"/>
      <c r="M2500" s="43"/>
      <c r="N2500" s="43"/>
      <c r="O2500" s="213"/>
      <c r="P2500" s="43"/>
    </row>
    <row r="2501" spans="2:16" s="12" customFormat="1" ht="42.75" customHeight="1" x14ac:dyDescent="0.25">
      <c r="B2501" s="156" t="s">
        <v>2018</v>
      </c>
      <c r="C2501" s="65">
        <v>830</v>
      </c>
      <c r="D2501" s="30">
        <v>5</v>
      </c>
      <c r="E2501" s="30">
        <v>3</v>
      </c>
      <c r="F2501" s="89" t="s">
        <v>2019</v>
      </c>
      <c r="G2501" s="21"/>
      <c r="H2501" s="43">
        <f>H2502</f>
        <v>47590</v>
      </c>
      <c r="I2501" s="213">
        <f>I2502</f>
        <v>0</v>
      </c>
      <c r="J2501" s="43">
        <f>J2502</f>
        <v>47590</v>
      </c>
      <c r="K2501" s="43">
        <f>K2502</f>
        <v>0</v>
      </c>
      <c r="L2501" s="213">
        <f>L2502</f>
        <v>0</v>
      </c>
      <c r="M2501" s="43"/>
      <c r="N2501" s="43"/>
      <c r="O2501" s="213"/>
      <c r="P2501" s="43"/>
    </row>
    <row r="2502" spans="2:16" s="12" customFormat="1" ht="57" customHeight="1" x14ac:dyDescent="0.25">
      <c r="B2502" s="156" t="s">
        <v>2307</v>
      </c>
      <c r="C2502" s="65">
        <v>830</v>
      </c>
      <c r="D2502" s="30">
        <v>5</v>
      </c>
      <c r="E2502" s="30">
        <v>3</v>
      </c>
      <c r="F2502" s="89" t="s">
        <v>2020</v>
      </c>
      <c r="G2502" s="21">
        <v>500</v>
      </c>
      <c r="H2502" s="43">
        <v>47590</v>
      </c>
      <c r="I2502" s="213"/>
      <c r="J2502" s="43">
        <f>H2502+I2502</f>
        <v>47590</v>
      </c>
      <c r="K2502" s="43">
        <v>0</v>
      </c>
      <c r="L2502" s="213"/>
      <c r="M2502" s="43"/>
      <c r="N2502" s="43"/>
      <c r="O2502" s="213"/>
      <c r="P2502" s="43"/>
    </row>
    <row r="2503" spans="2:16" s="12" customFormat="1" ht="48" hidden="1" customHeight="1" x14ac:dyDescent="0.25">
      <c r="B2503" s="156" t="s">
        <v>2021</v>
      </c>
      <c r="C2503" s="65">
        <v>830</v>
      </c>
      <c r="D2503" s="30">
        <v>5</v>
      </c>
      <c r="E2503" s="30">
        <v>3</v>
      </c>
      <c r="F2503" s="89" t="s">
        <v>2022</v>
      </c>
      <c r="G2503" s="21"/>
      <c r="H2503" s="43"/>
      <c r="I2503" s="213"/>
      <c r="J2503" s="43"/>
      <c r="K2503" s="43"/>
      <c r="L2503" s="213"/>
      <c r="M2503" s="43"/>
      <c r="N2503" s="43"/>
      <c r="O2503" s="213"/>
      <c r="P2503" s="43"/>
    </row>
    <row r="2504" spans="2:16" s="12" customFormat="1" ht="48.75" hidden="1" customHeight="1" x14ac:dyDescent="0.25">
      <c r="B2504" s="156" t="s">
        <v>661</v>
      </c>
      <c r="C2504" s="65">
        <v>830</v>
      </c>
      <c r="D2504" s="30">
        <v>5</v>
      </c>
      <c r="E2504" s="30">
        <v>3</v>
      </c>
      <c r="F2504" s="89" t="s">
        <v>2023</v>
      </c>
      <c r="G2504" s="21">
        <v>200</v>
      </c>
      <c r="H2504" s="43"/>
      <c r="I2504" s="213"/>
      <c r="J2504" s="43"/>
      <c r="K2504" s="43"/>
      <c r="L2504" s="213"/>
      <c r="M2504" s="43"/>
      <c r="N2504" s="43"/>
      <c r="O2504" s="213"/>
      <c r="P2504" s="43"/>
    </row>
    <row r="2505" spans="2:16" s="12" customFormat="1" ht="48.75" customHeight="1" x14ac:dyDescent="0.25">
      <c r="B2505" s="156" t="s">
        <v>2138</v>
      </c>
      <c r="C2505" s="65">
        <v>830</v>
      </c>
      <c r="D2505" s="30">
        <v>5</v>
      </c>
      <c r="E2505" s="30">
        <v>3</v>
      </c>
      <c r="F2505" s="175">
        <v>16</v>
      </c>
      <c r="G2505" s="21"/>
      <c r="H2505" s="9">
        <f t="shared" ref="H2505:P2505" si="1331">H2506+H2509</f>
        <v>341398</v>
      </c>
      <c r="I2505" s="217">
        <f t="shared" si="1331"/>
        <v>0</v>
      </c>
      <c r="J2505" s="9">
        <f t="shared" si="1331"/>
        <v>341398</v>
      </c>
      <c r="K2505" s="9">
        <f t="shared" si="1331"/>
        <v>74618</v>
      </c>
      <c r="L2505" s="217">
        <f t="shared" si="1331"/>
        <v>265401</v>
      </c>
      <c r="M2505" s="9">
        <f t="shared" si="1331"/>
        <v>340019</v>
      </c>
      <c r="N2505" s="9">
        <f t="shared" si="1331"/>
        <v>77602</v>
      </c>
      <c r="O2505" s="217">
        <f t="shared" si="1331"/>
        <v>262417</v>
      </c>
      <c r="P2505" s="9">
        <f t="shared" si="1331"/>
        <v>340019</v>
      </c>
    </row>
    <row r="2506" spans="2:16" s="12" customFormat="1" ht="56.25" customHeight="1" x14ac:dyDescent="0.25">
      <c r="B2506" s="156" t="s">
        <v>2139</v>
      </c>
      <c r="C2506" s="65">
        <v>830</v>
      </c>
      <c r="D2506" s="30">
        <v>5</v>
      </c>
      <c r="E2506" s="30">
        <v>3</v>
      </c>
      <c r="F2506" s="175" t="s">
        <v>2143</v>
      </c>
      <c r="G2506" s="21"/>
      <c r="H2506" s="9">
        <f t="shared" ref="H2506:J2507" si="1332">H2507</f>
        <v>260784</v>
      </c>
      <c r="I2506" s="217">
        <f t="shared" si="1332"/>
        <v>0</v>
      </c>
      <c r="J2506" s="9">
        <f t="shared" si="1332"/>
        <v>260784</v>
      </c>
      <c r="K2506" s="9">
        <f t="shared" ref="K2506:N2507" si="1333">K2507</f>
        <v>60882</v>
      </c>
      <c r="L2506" s="217">
        <f>L2507</f>
        <v>216176</v>
      </c>
      <c r="M2506" s="9">
        <f>M2507</f>
        <v>277058</v>
      </c>
      <c r="N2506" s="9">
        <f t="shared" si="1333"/>
        <v>73259</v>
      </c>
      <c r="O2506" s="217">
        <f>O2507</f>
        <v>247938</v>
      </c>
      <c r="P2506" s="9">
        <f>P2507</f>
        <v>321197</v>
      </c>
    </row>
    <row r="2507" spans="2:16" s="12" customFormat="1" ht="80.25" customHeight="1" x14ac:dyDescent="0.25">
      <c r="B2507" s="156" t="s">
        <v>2140</v>
      </c>
      <c r="C2507" s="65">
        <v>830</v>
      </c>
      <c r="D2507" s="30">
        <v>5</v>
      </c>
      <c r="E2507" s="30">
        <v>3</v>
      </c>
      <c r="F2507" s="175" t="s">
        <v>2144</v>
      </c>
      <c r="G2507" s="21"/>
      <c r="H2507" s="9">
        <f t="shared" si="1332"/>
        <v>260784</v>
      </c>
      <c r="I2507" s="217">
        <f t="shared" si="1332"/>
        <v>0</v>
      </c>
      <c r="J2507" s="9">
        <f t="shared" si="1332"/>
        <v>260784</v>
      </c>
      <c r="K2507" s="9">
        <f t="shared" si="1333"/>
        <v>60882</v>
      </c>
      <c r="L2507" s="217">
        <f>L2508</f>
        <v>216176</v>
      </c>
      <c r="M2507" s="9">
        <f>M2508</f>
        <v>277058</v>
      </c>
      <c r="N2507" s="9">
        <f t="shared" si="1333"/>
        <v>73259</v>
      </c>
      <c r="O2507" s="217">
        <f>O2508</f>
        <v>247938</v>
      </c>
      <c r="P2507" s="9">
        <f>P2508</f>
        <v>321197</v>
      </c>
    </row>
    <row r="2508" spans="2:16" s="12" customFormat="1" ht="65.25" customHeight="1" x14ac:dyDescent="0.25">
      <c r="B2508" s="156" t="s">
        <v>2308</v>
      </c>
      <c r="C2508" s="65">
        <v>830</v>
      </c>
      <c r="D2508" s="30">
        <v>5</v>
      </c>
      <c r="E2508" s="30">
        <v>3</v>
      </c>
      <c r="F2508" s="175" t="s">
        <v>2145</v>
      </c>
      <c r="G2508" s="21">
        <v>500</v>
      </c>
      <c r="H2508" s="9">
        <v>260784</v>
      </c>
      <c r="I2508" s="217"/>
      <c r="J2508" s="9">
        <f>H2508+I2508</f>
        <v>260784</v>
      </c>
      <c r="K2508" s="9">
        <v>60882</v>
      </c>
      <c r="L2508" s="217">
        <v>216176</v>
      </c>
      <c r="M2508" s="9">
        <f>K2508+L2508</f>
        <v>277058</v>
      </c>
      <c r="N2508" s="9">
        <v>73259</v>
      </c>
      <c r="O2508" s="217">
        <v>247938</v>
      </c>
      <c r="P2508" s="9">
        <f>N2508+O2508</f>
        <v>321197</v>
      </c>
    </row>
    <row r="2509" spans="2:16" s="12" customFormat="1" ht="57.75" customHeight="1" x14ac:dyDescent="0.25">
      <c r="B2509" s="156" t="s">
        <v>2141</v>
      </c>
      <c r="C2509" s="65">
        <v>830</v>
      </c>
      <c r="D2509" s="30">
        <v>5</v>
      </c>
      <c r="E2509" s="30">
        <v>3</v>
      </c>
      <c r="F2509" s="175" t="s">
        <v>2146</v>
      </c>
      <c r="G2509" s="21"/>
      <c r="H2509" s="9">
        <f t="shared" ref="H2509:J2510" si="1334">H2510</f>
        <v>80614</v>
      </c>
      <c r="I2509" s="217">
        <f t="shared" si="1334"/>
        <v>0</v>
      </c>
      <c r="J2509" s="9">
        <f t="shared" si="1334"/>
        <v>80614</v>
      </c>
      <c r="K2509" s="9">
        <f t="shared" ref="K2509:N2510" si="1335">K2510</f>
        <v>13736</v>
      </c>
      <c r="L2509" s="217">
        <f>L2510</f>
        <v>49225</v>
      </c>
      <c r="M2509" s="9">
        <f>M2510</f>
        <v>62961</v>
      </c>
      <c r="N2509" s="9">
        <f t="shared" si="1335"/>
        <v>4343</v>
      </c>
      <c r="O2509" s="217">
        <f>O2510</f>
        <v>14479</v>
      </c>
      <c r="P2509" s="9">
        <f>P2510</f>
        <v>18822</v>
      </c>
    </row>
    <row r="2510" spans="2:16" s="12" customFormat="1" ht="70.5" customHeight="1" x14ac:dyDescent="0.25">
      <c r="B2510" s="156" t="s">
        <v>2142</v>
      </c>
      <c r="C2510" s="65">
        <v>830</v>
      </c>
      <c r="D2510" s="30">
        <v>5</v>
      </c>
      <c r="E2510" s="30">
        <v>3</v>
      </c>
      <c r="F2510" s="175" t="s">
        <v>2147</v>
      </c>
      <c r="G2510" s="21"/>
      <c r="H2510" s="9">
        <f t="shared" si="1334"/>
        <v>80614</v>
      </c>
      <c r="I2510" s="217">
        <f t="shared" si="1334"/>
        <v>0</v>
      </c>
      <c r="J2510" s="9">
        <f t="shared" si="1334"/>
        <v>80614</v>
      </c>
      <c r="K2510" s="9">
        <f t="shared" si="1335"/>
        <v>13736</v>
      </c>
      <c r="L2510" s="217">
        <f>L2511</f>
        <v>49225</v>
      </c>
      <c r="M2510" s="9">
        <f>M2511</f>
        <v>62961</v>
      </c>
      <c r="N2510" s="9">
        <f t="shared" si="1335"/>
        <v>4343</v>
      </c>
      <c r="O2510" s="217">
        <f>O2511</f>
        <v>14479</v>
      </c>
      <c r="P2510" s="9">
        <f>P2511</f>
        <v>18822</v>
      </c>
    </row>
    <row r="2511" spans="2:16" s="12" customFormat="1" ht="61.5" customHeight="1" x14ac:dyDescent="0.25">
      <c r="B2511" s="156" t="s">
        <v>2308</v>
      </c>
      <c r="C2511" s="65">
        <v>830</v>
      </c>
      <c r="D2511" s="30">
        <v>5</v>
      </c>
      <c r="E2511" s="30">
        <v>3</v>
      </c>
      <c r="F2511" s="175" t="s">
        <v>2148</v>
      </c>
      <c r="G2511" s="21">
        <v>500</v>
      </c>
      <c r="H2511" s="9">
        <v>80614</v>
      </c>
      <c r="I2511" s="217"/>
      <c r="J2511" s="9">
        <f>H2511+I2511</f>
        <v>80614</v>
      </c>
      <c r="K2511" s="9">
        <v>13736</v>
      </c>
      <c r="L2511" s="217">
        <v>49225</v>
      </c>
      <c r="M2511" s="9">
        <f>K2511+L2511</f>
        <v>62961</v>
      </c>
      <c r="N2511" s="9">
        <v>4343</v>
      </c>
      <c r="O2511" s="217">
        <v>14479</v>
      </c>
      <c r="P2511" s="9">
        <f>N2511+O2511</f>
        <v>18822</v>
      </c>
    </row>
    <row r="2512" spans="2:16" s="12" customFormat="1" ht="31.5" customHeight="1" x14ac:dyDescent="0.25">
      <c r="B2512" s="158" t="s">
        <v>1810</v>
      </c>
      <c r="C2512" s="65">
        <v>830</v>
      </c>
      <c r="D2512" s="18">
        <v>5</v>
      </c>
      <c r="E2512" s="18">
        <v>5</v>
      </c>
      <c r="F2512" s="104"/>
      <c r="G2512" s="19"/>
      <c r="H2512" s="44">
        <f>H2513</f>
        <v>2051</v>
      </c>
      <c r="I2512" s="216">
        <f t="shared" ref="I2512:J2514" si="1336">I2513</f>
        <v>7360</v>
      </c>
      <c r="J2512" s="44">
        <f t="shared" si="1336"/>
        <v>9411</v>
      </c>
      <c r="K2512" s="44">
        <f t="shared" ref="K2512:P2512" si="1337">K2513</f>
        <v>0</v>
      </c>
      <c r="L2512" s="216">
        <f t="shared" si="1337"/>
        <v>9604</v>
      </c>
      <c r="M2512" s="44">
        <f t="shared" si="1337"/>
        <v>9604</v>
      </c>
      <c r="N2512" s="44">
        <f t="shared" si="1337"/>
        <v>0</v>
      </c>
      <c r="O2512" s="216">
        <f t="shared" si="1337"/>
        <v>9604</v>
      </c>
      <c r="P2512" s="44">
        <f t="shared" si="1337"/>
        <v>9604</v>
      </c>
    </row>
    <row r="2513" spans="2:16" s="12" customFormat="1" ht="58.5" customHeight="1" x14ac:dyDescent="0.25">
      <c r="B2513" s="156" t="s">
        <v>678</v>
      </c>
      <c r="C2513" s="65">
        <v>830</v>
      </c>
      <c r="D2513" s="30">
        <v>5</v>
      </c>
      <c r="E2513" s="30">
        <v>5</v>
      </c>
      <c r="F2513" s="89" t="s">
        <v>1999</v>
      </c>
      <c r="G2513" s="19"/>
      <c r="H2513" s="43">
        <f>H2514</f>
        <v>2051</v>
      </c>
      <c r="I2513" s="213">
        <f t="shared" si="1336"/>
        <v>7360</v>
      </c>
      <c r="J2513" s="43">
        <f t="shared" si="1336"/>
        <v>9411</v>
      </c>
      <c r="K2513" s="43"/>
      <c r="L2513" s="213">
        <f t="shared" ref="L2513:P2515" si="1338">L2514</f>
        <v>9604</v>
      </c>
      <c r="M2513" s="43">
        <f t="shared" si="1338"/>
        <v>9604</v>
      </c>
      <c r="N2513" s="43">
        <f t="shared" si="1338"/>
        <v>0</v>
      </c>
      <c r="O2513" s="213">
        <f t="shared" si="1338"/>
        <v>9604</v>
      </c>
      <c r="P2513" s="43">
        <f t="shared" si="1338"/>
        <v>9604</v>
      </c>
    </row>
    <row r="2514" spans="2:16" s="12" customFormat="1" ht="50.25" customHeight="1" x14ac:dyDescent="0.25">
      <c r="B2514" s="156" t="s">
        <v>736</v>
      </c>
      <c r="C2514" s="65">
        <v>830</v>
      </c>
      <c r="D2514" s="30">
        <v>5</v>
      </c>
      <c r="E2514" s="30">
        <v>5</v>
      </c>
      <c r="F2514" s="89" t="s">
        <v>726</v>
      </c>
      <c r="G2514" s="19"/>
      <c r="H2514" s="43">
        <f>H2515</f>
        <v>2051</v>
      </c>
      <c r="I2514" s="213">
        <f t="shared" si="1336"/>
        <v>7360</v>
      </c>
      <c r="J2514" s="43">
        <f t="shared" si="1336"/>
        <v>9411</v>
      </c>
      <c r="K2514" s="43">
        <f>K2515</f>
        <v>0</v>
      </c>
      <c r="L2514" s="213">
        <f t="shared" si="1338"/>
        <v>9604</v>
      </c>
      <c r="M2514" s="43">
        <f t="shared" si="1338"/>
        <v>9604</v>
      </c>
      <c r="N2514" s="43">
        <f t="shared" si="1338"/>
        <v>0</v>
      </c>
      <c r="O2514" s="213">
        <f t="shared" si="1338"/>
        <v>9604</v>
      </c>
      <c r="P2514" s="43">
        <f t="shared" si="1338"/>
        <v>9604</v>
      </c>
    </row>
    <row r="2515" spans="2:16" s="12" customFormat="1" ht="42.75" customHeight="1" x14ac:dyDescent="0.25">
      <c r="B2515" s="156" t="s">
        <v>2309</v>
      </c>
      <c r="C2515" s="65">
        <v>830</v>
      </c>
      <c r="D2515" s="30">
        <v>5</v>
      </c>
      <c r="E2515" s="30">
        <v>5</v>
      </c>
      <c r="F2515" s="89" t="s">
        <v>2024</v>
      </c>
      <c r="G2515" s="21"/>
      <c r="H2515" s="43">
        <f>H2516</f>
        <v>2051</v>
      </c>
      <c r="I2515" s="213">
        <f>I2516+I2517</f>
        <v>7360</v>
      </c>
      <c r="J2515" s="43">
        <f>J2516+J2517</f>
        <v>9411</v>
      </c>
      <c r="K2515" s="43">
        <f>K2516</f>
        <v>0</v>
      </c>
      <c r="L2515" s="213">
        <f>L2516+L2517</f>
        <v>9604</v>
      </c>
      <c r="M2515" s="43">
        <f>M2516+M2517</f>
        <v>9604</v>
      </c>
      <c r="N2515" s="43">
        <f t="shared" si="1338"/>
        <v>0</v>
      </c>
      <c r="O2515" s="213">
        <f>O2516+O2517</f>
        <v>9604</v>
      </c>
      <c r="P2515" s="43">
        <f>P2516+P2517</f>
        <v>9604</v>
      </c>
    </row>
    <row r="2516" spans="2:16" s="12" customFormat="1" ht="45" customHeight="1" x14ac:dyDescent="0.25">
      <c r="B2516" s="156" t="s">
        <v>2025</v>
      </c>
      <c r="C2516" s="65">
        <v>830</v>
      </c>
      <c r="D2516" s="30">
        <v>5</v>
      </c>
      <c r="E2516" s="30">
        <v>5</v>
      </c>
      <c r="F2516" s="89" t="s">
        <v>2026</v>
      </c>
      <c r="G2516" s="21">
        <v>500</v>
      </c>
      <c r="H2516" s="43">
        <v>2051</v>
      </c>
      <c r="I2516" s="213">
        <v>7360</v>
      </c>
      <c r="J2516" s="43">
        <f>H2516+I2516</f>
        <v>9411</v>
      </c>
      <c r="K2516" s="43">
        <v>0</v>
      </c>
      <c r="L2516" s="213"/>
      <c r="M2516" s="43"/>
      <c r="N2516" s="43"/>
      <c r="O2516" s="213"/>
      <c r="P2516" s="43"/>
    </row>
    <row r="2517" spans="2:16" s="12" customFormat="1" ht="39.75" customHeight="1" x14ac:dyDescent="0.25">
      <c r="B2517" s="156" t="s">
        <v>2224</v>
      </c>
      <c r="C2517" s="65">
        <v>830</v>
      </c>
      <c r="D2517" s="30">
        <v>5</v>
      </c>
      <c r="E2517" s="30">
        <v>5</v>
      </c>
      <c r="F2517" s="89" t="s">
        <v>2026</v>
      </c>
      <c r="G2517" s="21">
        <v>800</v>
      </c>
      <c r="H2517" s="43"/>
      <c r="I2517" s="213"/>
      <c r="J2517" s="43"/>
      <c r="K2517" s="43"/>
      <c r="L2517" s="213">
        <v>9604</v>
      </c>
      <c r="M2517" s="43">
        <f>K2517+L2517</f>
        <v>9604</v>
      </c>
      <c r="N2517" s="43"/>
      <c r="O2517" s="213">
        <v>9604</v>
      </c>
      <c r="P2517" s="43">
        <f>N2517+O2517</f>
        <v>9604</v>
      </c>
    </row>
    <row r="2518" spans="2:16" s="12" customFormat="1" ht="25.5" customHeight="1" x14ac:dyDescent="0.25">
      <c r="B2518" s="158" t="s">
        <v>654</v>
      </c>
      <c r="C2518" s="65">
        <v>830</v>
      </c>
      <c r="D2518" s="18">
        <v>6</v>
      </c>
      <c r="E2518" s="18"/>
      <c r="F2518" s="89"/>
      <c r="G2518" s="21"/>
      <c r="H2518" s="43"/>
      <c r="I2518" s="213">
        <f t="shared" ref="I2518:J2522" si="1339">I2519</f>
        <v>17121</v>
      </c>
      <c r="J2518" s="43">
        <f t="shared" si="1339"/>
        <v>17121</v>
      </c>
      <c r="K2518" s="43"/>
      <c r="L2518" s="213"/>
      <c r="M2518" s="43"/>
      <c r="N2518" s="43"/>
      <c r="O2518" s="213"/>
      <c r="P2518" s="43"/>
    </row>
    <row r="2519" spans="2:16" s="12" customFormat="1" ht="27" customHeight="1" x14ac:dyDescent="0.25">
      <c r="B2519" s="158" t="s">
        <v>2047</v>
      </c>
      <c r="C2519" s="65">
        <v>830</v>
      </c>
      <c r="D2519" s="18">
        <v>6</v>
      </c>
      <c r="E2519" s="18">
        <v>5</v>
      </c>
      <c r="F2519" s="89"/>
      <c r="G2519" s="21"/>
      <c r="H2519" s="43"/>
      <c r="I2519" s="213">
        <f t="shared" si="1339"/>
        <v>17121</v>
      </c>
      <c r="J2519" s="43">
        <f t="shared" si="1339"/>
        <v>17121</v>
      </c>
      <c r="K2519" s="43"/>
      <c r="L2519" s="213"/>
      <c r="M2519" s="43"/>
      <c r="N2519" s="43"/>
      <c r="O2519" s="213"/>
      <c r="P2519" s="43"/>
    </row>
    <row r="2520" spans="2:16" s="12" customFormat="1" ht="57" customHeight="1" x14ac:dyDescent="0.25">
      <c r="B2520" s="267" t="s">
        <v>2228</v>
      </c>
      <c r="C2520" s="65">
        <v>830</v>
      </c>
      <c r="D2520" s="30">
        <v>6</v>
      </c>
      <c r="E2520" s="30">
        <v>5</v>
      </c>
      <c r="F2520" s="89">
        <v>12</v>
      </c>
      <c r="G2520" s="21"/>
      <c r="H2520" s="43"/>
      <c r="I2520" s="213">
        <f t="shared" si="1339"/>
        <v>17121</v>
      </c>
      <c r="J2520" s="43">
        <f t="shared" si="1339"/>
        <v>17121</v>
      </c>
      <c r="K2520" s="43"/>
      <c r="L2520" s="213"/>
      <c r="M2520" s="43"/>
      <c r="N2520" s="43"/>
      <c r="O2520" s="213"/>
      <c r="P2520" s="43"/>
    </row>
    <row r="2521" spans="2:16" s="12" customFormat="1" ht="39.75" customHeight="1" x14ac:dyDescent="0.25">
      <c r="B2521" s="267" t="s">
        <v>657</v>
      </c>
      <c r="C2521" s="65">
        <v>830</v>
      </c>
      <c r="D2521" s="30">
        <v>6</v>
      </c>
      <c r="E2521" s="30">
        <v>5</v>
      </c>
      <c r="F2521" s="89" t="s">
        <v>2225</v>
      </c>
      <c r="G2521" s="21"/>
      <c r="H2521" s="43"/>
      <c r="I2521" s="213">
        <f t="shared" si="1339"/>
        <v>17121</v>
      </c>
      <c r="J2521" s="43">
        <f t="shared" si="1339"/>
        <v>17121</v>
      </c>
      <c r="K2521" s="43"/>
      <c r="L2521" s="213"/>
      <c r="M2521" s="43"/>
      <c r="N2521" s="43"/>
      <c r="O2521" s="213"/>
      <c r="P2521" s="43"/>
    </row>
    <row r="2522" spans="2:16" s="12" customFormat="1" ht="48.75" customHeight="1" x14ac:dyDescent="0.25">
      <c r="B2522" s="156" t="s">
        <v>2229</v>
      </c>
      <c r="C2522" s="65">
        <v>830</v>
      </c>
      <c r="D2522" s="30">
        <v>6</v>
      </c>
      <c r="E2522" s="30">
        <v>5</v>
      </c>
      <c r="F2522" s="89" t="s">
        <v>2226</v>
      </c>
      <c r="G2522" s="21"/>
      <c r="H2522" s="43"/>
      <c r="I2522" s="213">
        <f t="shared" si="1339"/>
        <v>17121</v>
      </c>
      <c r="J2522" s="43">
        <f t="shared" si="1339"/>
        <v>17121</v>
      </c>
      <c r="K2522" s="43"/>
      <c r="L2522" s="213"/>
      <c r="M2522" s="43"/>
      <c r="N2522" s="43"/>
      <c r="O2522" s="213"/>
      <c r="P2522" s="43"/>
    </row>
    <row r="2523" spans="2:16" s="12" customFormat="1" ht="52.5" customHeight="1" x14ac:dyDescent="0.25">
      <c r="B2523" s="156" t="s">
        <v>2230</v>
      </c>
      <c r="C2523" s="65">
        <v>830</v>
      </c>
      <c r="D2523" s="30">
        <v>6</v>
      </c>
      <c r="E2523" s="30">
        <v>5</v>
      </c>
      <c r="F2523" s="89" t="s">
        <v>2227</v>
      </c>
      <c r="G2523" s="21">
        <v>500</v>
      </c>
      <c r="H2523" s="43"/>
      <c r="I2523" s="213">
        <v>17121</v>
      </c>
      <c r="J2523" s="43">
        <f>H2523+I2523</f>
        <v>17121</v>
      </c>
      <c r="K2523" s="43"/>
      <c r="L2523" s="213"/>
      <c r="M2523" s="43"/>
      <c r="N2523" s="43"/>
      <c r="O2523" s="213"/>
      <c r="P2523" s="43"/>
    </row>
    <row r="2524" spans="2:16" s="12" customFormat="1" ht="15.75" x14ac:dyDescent="0.25">
      <c r="B2524" s="158" t="s">
        <v>47</v>
      </c>
      <c r="C2524" s="65">
        <v>830</v>
      </c>
      <c r="D2524" s="19" t="s">
        <v>360</v>
      </c>
      <c r="E2524" s="19"/>
      <c r="F2524" s="19"/>
      <c r="G2524" s="29"/>
      <c r="H2524" s="8">
        <f>H2525</f>
        <v>30</v>
      </c>
      <c r="I2524" s="211">
        <f t="shared" ref="I2524:J2528" si="1340">I2525</f>
        <v>0</v>
      </c>
      <c r="J2524" s="8">
        <f t="shared" si="1340"/>
        <v>30</v>
      </c>
      <c r="K2524" s="8">
        <f t="shared" ref="K2524:N2528" si="1341">K2525</f>
        <v>30</v>
      </c>
      <c r="L2524" s="211">
        <f t="shared" ref="L2524:M2528" si="1342">L2525</f>
        <v>0</v>
      </c>
      <c r="M2524" s="8">
        <f t="shared" si="1342"/>
        <v>30</v>
      </c>
      <c r="N2524" s="8">
        <f t="shared" si="1341"/>
        <v>30</v>
      </c>
      <c r="O2524" s="211">
        <f t="shared" ref="O2524:P2528" si="1343">O2525</f>
        <v>0</v>
      </c>
      <c r="P2524" s="8">
        <f t="shared" si="1343"/>
        <v>30</v>
      </c>
    </row>
    <row r="2525" spans="2:16" s="12" customFormat="1" ht="36" customHeight="1" x14ac:dyDescent="0.25">
      <c r="B2525" s="158" t="s">
        <v>49</v>
      </c>
      <c r="C2525" s="65">
        <v>830</v>
      </c>
      <c r="D2525" s="34" t="s">
        <v>48</v>
      </c>
      <c r="E2525" s="34" t="s">
        <v>15</v>
      </c>
      <c r="F2525" s="33"/>
      <c r="G2525" s="35"/>
      <c r="H2525" s="44">
        <f>H2526</f>
        <v>30</v>
      </c>
      <c r="I2525" s="216">
        <f t="shared" si="1340"/>
        <v>0</v>
      </c>
      <c r="J2525" s="44">
        <f t="shared" si="1340"/>
        <v>30</v>
      </c>
      <c r="K2525" s="44">
        <f t="shared" si="1341"/>
        <v>30</v>
      </c>
      <c r="L2525" s="216">
        <f t="shared" si="1342"/>
        <v>0</v>
      </c>
      <c r="M2525" s="44">
        <f t="shared" si="1342"/>
        <v>30</v>
      </c>
      <c r="N2525" s="44">
        <f t="shared" si="1341"/>
        <v>30</v>
      </c>
      <c r="O2525" s="216">
        <f t="shared" si="1343"/>
        <v>0</v>
      </c>
      <c r="P2525" s="44">
        <f t="shared" si="1343"/>
        <v>30</v>
      </c>
    </row>
    <row r="2526" spans="2:16" s="12" customFormat="1" ht="42" customHeight="1" x14ac:dyDescent="0.25">
      <c r="B2526" s="156" t="s">
        <v>50</v>
      </c>
      <c r="C2526" s="65">
        <v>830</v>
      </c>
      <c r="D2526" s="61" t="s">
        <v>48</v>
      </c>
      <c r="E2526" s="61" t="s">
        <v>15</v>
      </c>
      <c r="F2526" s="93" t="s">
        <v>51</v>
      </c>
      <c r="G2526" s="58"/>
      <c r="H2526" s="43">
        <f>H2527</f>
        <v>30</v>
      </c>
      <c r="I2526" s="213">
        <f t="shared" si="1340"/>
        <v>0</v>
      </c>
      <c r="J2526" s="43">
        <f t="shared" si="1340"/>
        <v>30</v>
      </c>
      <c r="K2526" s="43">
        <f t="shared" si="1341"/>
        <v>30</v>
      </c>
      <c r="L2526" s="213">
        <f t="shared" si="1342"/>
        <v>0</v>
      </c>
      <c r="M2526" s="43">
        <f t="shared" si="1342"/>
        <v>30</v>
      </c>
      <c r="N2526" s="43">
        <f t="shared" si="1341"/>
        <v>30</v>
      </c>
      <c r="O2526" s="213">
        <f t="shared" si="1343"/>
        <v>0</v>
      </c>
      <c r="P2526" s="43">
        <f t="shared" si="1343"/>
        <v>30</v>
      </c>
    </row>
    <row r="2527" spans="2:16" s="12" customFormat="1" ht="40.5" customHeight="1" x14ac:dyDescent="0.25">
      <c r="B2527" s="156" t="s">
        <v>205</v>
      </c>
      <c r="C2527" s="65">
        <v>830</v>
      </c>
      <c r="D2527" s="61" t="s">
        <v>48</v>
      </c>
      <c r="E2527" s="61" t="s">
        <v>15</v>
      </c>
      <c r="F2527" s="93" t="s">
        <v>53</v>
      </c>
      <c r="G2527" s="58"/>
      <c r="H2527" s="43">
        <f>H2528</f>
        <v>30</v>
      </c>
      <c r="I2527" s="213">
        <f t="shared" si="1340"/>
        <v>0</v>
      </c>
      <c r="J2527" s="43">
        <f t="shared" si="1340"/>
        <v>30</v>
      </c>
      <c r="K2527" s="43">
        <f t="shared" si="1341"/>
        <v>30</v>
      </c>
      <c r="L2527" s="213">
        <f t="shared" si="1342"/>
        <v>0</v>
      </c>
      <c r="M2527" s="43">
        <f t="shared" si="1342"/>
        <v>30</v>
      </c>
      <c r="N2527" s="43">
        <f t="shared" si="1341"/>
        <v>30</v>
      </c>
      <c r="O2527" s="213">
        <f t="shared" si="1343"/>
        <v>0</v>
      </c>
      <c r="P2527" s="43">
        <f t="shared" si="1343"/>
        <v>30</v>
      </c>
    </row>
    <row r="2528" spans="2:16" s="12" customFormat="1" ht="40.5" customHeight="1" x14ac:dyDescent="0.25">
      <c r="B2528" s="156" t="s">
        <v>54</v>
      </c>
      <c r="C2528" s="65">
        <v>830</v>
      </c>
      <c r="D2528" s="61" t="s">
        <v>48</v>
      </c>
      <c r="E2528" s="61" t="s">
        <v>15</v>
      </c>
      <c r="F2528" s="93" t="s">
        <v>55</v>
      </c>
      <c r="G2528" s="58"/>
      <c r="H2528" s="43">
        <f>H2529</f>
        <v>30</v>
      </c>
      <c r="I2528" s="213">
        <f t="shared" si="1340"/>
        <v>0</v>
      </c>
      <c r="J2528" s="43">
        <f t="shared" si="1340"/>
        <v>30</v>
      </c>
      <c r="K2528" s="43">
        <f t="shared" si="1341"/>
        <v>30</v>
      </c>
      <c r="L2528" s="213">
        <f t="shared" si="1342"/>
        <v>0</v>
      </c>
      <c r="M2528" s="43">
        <f t="shared" si="1342"/>
        <v>30</v>
      </c>
      <c r="N2528" s="43">
        <f t="shared" si="1341"/>
        <v>30</v>
      </c>
      <c r="O2528" s="213">
        <f t="shared" si="1343"/>
        <v>0</v>
      </c>
      <c r="P2528" s="43">
        <f t="shared" si="1343"/>
        <v>30</v>
      </c>
    </row>
    <row r="2529" spans="2:16" s="12" customFormat="1" ht="93.75" customHeight="1" thickBot="1" x14ac:dyDescent="0.3">
      <c r="B2529" s="156" t="s">
        <v>2325</v>
      </c>
      <c r="C2529" s="65">
        <v>830</v>
      </c>
      <c r="D2529" s="61" t="s">
        <v>48</v>
      </c>
      <c r="E2529" s="61" t="s">
        <v>15</v>
      </c>
      <c r="F2529" s="93" t="s">
        <v>56</v>
      </c>
      <c r="G2529" s="59" t="s">
        <v>20</v>
      </c>
      <c r="H2529" s="43">
        <v>30</v>
      </c>
      <c r="I2529" s="213"/>
      <c r="J2529" s="43">
        <f>H2529+I2529</f>
        <v>30</v>
      </c>
      <c r="K2529" s="43">
        <v>30</v>
      </c>
      <c r="L2529" s="213"/>
      <c r="M2529" s="43">
        <f>K2529+L2529</f>
        <v>30</v>
      </c>
      <c r="N2529" s="43">
        <v>30</v>
      </c>
      <c r="O2529" s="213"/>
      <c r="P2529" s="43">
        <f>N2529+O2529</f>
        <v>30</v>
      </c>
    </row>
    <row r="2530" spans="2:16" s="12" customFormat="1" ht="46.5" customHeight="1" thickBot="1" x14ac:dyDescent="0.3">
      <c r="B2530" s="165" t="s">
        <v>2027</v>
      </c>
      <c r="C2530" s="28">
        <v>833</v>
      </c>
      <c r="D2530" s="27"/>
      <c r="E2530" s="27"/>
      <c r="F2530" s="27"/>
      <c r="G2530" s="27"/>
      <c r="H2530" s="7">
        <f t="shared" ref="H2530:P2530" si="1344">H2537+H2531</f>
        <v>14191</v>
      </c>
      <c r="I2530" s="210">
        <f t="shared" si="1344"/>
        <v>0</v>
      </c>
      <c r="J2530" s="7">
        <f t="shared" si="1344"/>
        <v>14191</v>
      </c>
      <c r="K2530" s="7">
        <f t="shared" si="1344"/>
        <v>14504</v>
      </c>
      <c r="L2530" s="210">
        <f t="shared" si="1344"/>
        <v>-295</v>
      </c>
      <c r="M2530" s="7">
        <f t="shared" si="1344"/>
        <v>14209</v>
      </c>
      <c r="N2530" s="7">
        <f t="shared" si="1344"/>
        <v>14523</v>
      </c>
      <c r="O2530" s="210">
        <f t="shared" si="1344"/>
        <v>-295</v>
      </c>
      <c r="P2530" s="7">
        <f t="shared" si="1344"/>
        <v>14228</v>
      </c>
    </row>
    <row r="2531" spans="2:16" s="12" customFormat="1" ht="15.75" x14ac:dyDescent="0.25">
      <c r="B2531" s="158" t="s">
        <v>47</v>
      </c>
      <c r="C2531" s="65">
        <v>833</v>
      </c>
      <c r="D2531" s="19" t="s">
        <v>360</v>
      </c>
      <c r="E2531" s="19"/>
      <c r="F2531" s="19"/>
      <c r="G2531" s="29"/>
      <c r="H2531" s="8">
        <f>H2532</f>
        <v>14</v>
      </c>
      <c r="I2531" s="211">
        <f t="shared" ref="I2531:J2535" si="1345">I2532</f>
        <v>0</v>
      </c>
      <c r="J2531" s="8">
        <f t="shared" si="1345"/>
        <v>14</v>
      </c>
      <c r="K2531" s="8">
        <f t="shared" ref="K2531:N2535" si="1346">K2532</f>
        <v>14</v>
      </c>
      <c r="L2531" s="211">
        <f t="shared" ref="L2531:M2535" si="1347">L2532</f>
        <v>0</v>
      </c>
      <c r="M2531" s="8">
        <f t="shared" si="1347"/>
        <v>14</v>
      </c>
      <c r="N2531" s="8">
        <f t="shared" si="1346"/>
        <v>14</v>
      </c>
      <c r="O2531" s="211">
        <f t="shared" ref="O2531:P2535" si="1348">O2532</f>
        <v>0</v>
      </c>
      <c r="P2531" s="8">
        <f t="shared" si="1348"/>
        <v>14</v>
      </c>
    </row>
    <row r="2532" spans="2:16" s="12" customFormat="1" ht="29.25" x14ac:dyDescent="0.25">
      <c r="B2532" s="158" t="s">
        <v>49</v>
      </c>
      <c r="C2532" s="65">
        <v>833</v>
      </c>
      <c r="D2532" s="34" t="s">
        <v>48</v>
      </c>
      <c r="E2532" s="34" t="s">
        <v>15</v>
      </c>
      <c r="F2532" s="33"/>
      <c r="G2532" s="35"/>
      <c r="H2532" s="8">
        <f>H2533</f>
        <v>14</v>
      </c>
      <c r="I2532" s="211">
        <f t="shared" si="1345"/>
        <v>0</v>
      </c>
      <c r="J2532" s="8">
        <f t="shared" si="1345"/>
        <v>14</v>
      </c>
      <c r="K2532" s="8">
        <f t="shared" si="1346"/>
        <v>14</v>
      </c>
      <c r="L2532" s="211">
        <f t="shared" si="1347"/>
        <v>0</v>
      </c>
      <c r="M2532" s="8">
        <f t="shared" si="1347"/>
        <v>14</v>
      </c>
      <c r="N2532" s="8">
        <f t="shared" si="1346"/>
        <v>14</v>
      </c>
      <c r="O2532" s="211">
        <f t="shared" si="1348"/>
        <v>0</v>
      </c>
      <c r="P2532" s="8">
        <f t="shared" si="1348"/>
        <v>14</v>
      </c>
    </row>
    <row r="2533" spans="2:16" s="12" customFormat="1" ht="41.25" customHeight="1" x14ac:dyDescent="0.25">
      <c r="B2533" s="156" t="s">
        <v>50</v>
      </c>
      <c r="C2533" s="65">
        <v>833</v>
      </c>
      <c r="D2533" s="61" t="s">
        <v>48</v>
      </c>
      <c r="E2533" s="61" t="s">
        <v>15</v>
      </c>
      <c r="F2533" s="93" t="s">
        <v>51</v>
      </c>
      <c r="G2533" s="58"/>
      <c r="H2533" s="9">
        <f>H2534</f>
        <v>14</v>
      </c>
      <c r="I2533" s="217">
        <f t="shared" si="1345"/>
        <v>0</v>
      </c>
      <c r="J2533" s="9">
        <f t="shared" si="1345"/>
        <v>14</v>
      </c>
      <c r="K2533" s="9">
        <f t="shared" si="1346"/>
        <v>14</v>
      </c>
      <c r="L2533" s="217">
        <f t="shared" si="1347"/>
        <v>0</v>
      </c>
      <c r="M2533" s="9">
        <f t="shared" si="1347"/>
        <v>14</v>
      </c>
      <c r="N2533" s="9">
        <f t="shared" si="1346"/>
        <v>14</v>
      </c>
      <c r="O2533" s="217">
        <f t="shared" si="1348"/>
        <v>0</v>
      </c>
      <c r="P2533" s="9">
        <f t="shared" si="1348"/>
        <v>14</v>
      </c>
    </row>
    <row r="2534" spans="2:16" s="12" customFormat="1" ht="42" customHeight="1" x14ac:dyDescent="0.25">
      <c r="B2534" s="156" t="s">
        <v>205</v>
      </c>
      <c r="C2534" s="65">
        <v>833</v>
      </c>
      <c r="D2534" s="61" t="s">
        <v>48</v>
      </c>
      <c r="E2534" s="61" t="s">
        <v>15</v>
      </c>
      <c r="F2534" s="93" t="s">
        <v>53</v>
      </c>
      <c r="G2534" s="58"/>
      <c r="H2534" s="9">
        <f>H2535</f>
        <v>14</v>
      </c>
      <c r="I2534" s="217">
        <f t="shared" si="1345"/>
        <v>0</v>
      </c>
      <c r="J2534" s="9">
        <f t="shared" si="1345"/>
        <v>14</v>
      </c>
      <c r="K2534" s="9">
        <f t="shared" si="1346"/>
        <v>14</v>
      </c>
      <c r="L2534" s="217">
        <f t="shared" si="1347"/>
        <v>0</v>
      </c>
      <c r="M2534" s="9">
        <f t="shared" si="1347"/>
        <v>14</v>
      </c>
      <c r="N2534" s="9">
        <f t="shared" si="1346"/>
        <v>14</v>
      </c>
      <c r="O2534" s="217">
        <f t="shared" si="1348"/>
        <v>0</v>
      </c>
      <c r="P2534" s="9">
        <f t="shared" si="1348"/>
        <v>14</v>
      </c>
    </row>
    <row r="2535" spans="2:16" s="12" customFormat="1" ht="43.5" customHeight="1" x14ac:dyDescent="0.25">
      <c r="B2535" s="156" t="s">
        <v>54</v>
      </c>
      <c r="C2535" s="65">
        <v>833</v>
      </c>
      <c r="D2535" s="61" t="s">
        <v>48</v>
      </c>
      <c r="E2535" s="61" t="s">
        <v>15</v>
      </c>
      <c r="F2535" s="93" t="s">
        <v>55</v>
      </c>
      <c r="G2535" s="58"/>
      <c r="H2535" s="9">
        <f>H2536</f>
        <v>14</v>
      </c>
      <c r="I2535" s="217">
        <f t="shared" si="1345"/>
        <v>0</v>
      </c>
      <c r="J2535" s="9">
        <f t="shared" si="1345"/>
        <v>14</v>
      </c>
      <c r="K2535" s="9">
        <f t="shared" si="1346"/>
        <v>14</v>
      </c>
      <c r="L2535" s="217">
        <f t="shared" si="1347"/>
        <v>0</v>
      </c>
      <c r="M2535" s="9">
        <f t="shared" si="1347"/>
        <v>14</v>
      </c>
      <c r="N2535" s="9">
        <f t="shared" si="1346"/>
        <v>14</v>
      </c>
      <c r="O2535" s="217">
        <f t="shared" si="1348"/>
        <v>0</v>
      </c>
      <c r="P2535" s="9">
        <f t="shared" si="1348"/>
        <v>14</v>
      </c>
    </row>
    <row r="2536" spans="2:16" s="12" customFormat="1" ht="93" customHeight="1" x14ac:dyDescent="0.25">
      <c r="B2536" s="156" t="s">
        <v>2325</v>
      </c>
      <c r="C2536" s="65">
        <v>833</v>
      </c>
      <c r="D2536" s="61" t="s">
        <v>48</v>
      </c>
      <c r="E2536" s="61" t="s">
        <v>15</v>
      </c>
      <c r="F2536" s="93" t="s">
        <v>56</v>
      </c>
      <c r="G2536" s="59" t="s">
        <v>20</v>
      </c>
      <c r="H2536" s="9">
        <v>14</v>
      </c>
      <c r="I2536" s="217"/>
      <c r="J2536" s="9">
        <f>H2536+I2536</f>
        <v>14</v>
      </c>
      <c r="K2536" s="9">
        <v>14</v>
      </c>
      <c r="L2536" s="217"/>
      <c r="M2536" s="9">
        <f>K2536+L2536</f>
        <v>14</v>
      </c>
      <c r="N2536" s="9">
        <v>14</v>
      </c>
      <c r="O2536" s="217"/>
      <c r="P2536" s="9">
        <f>N2536+O2536</f>
        <v>14</v>
      </c>
    </row>
    <row r="2537" spans="2:16" s="12" customFormat="1" ht="15.75" x14ac:dyDescent="0.25">
      <c r="B2537" s="158" t="s">
        <v>2028</v>
      </c>
      <c r="C2537" s="65">
        <v>833</v>
      </c>
      <c r="D2537" s="34" t="s">
        <v>269</v>
      </c>
      <c r="E2537" s="19"/>
      <c r="F2537" s="19"/>
      <c r="G2537" s="19"/>
      <c r="H2537" s="8">
        <f t="shared" ref="H2537:P2537" si="1349">H2538+H2544</f>
        <v>14177</v>
      </c>
      <c r="I2537" s="211">
        <f t="shared" si="1349"/>
        <v>0</v>
      </c>
      <c r="J2537" s="8">
        <f t="shared" si="1349"/>
        <v>14177</v>
      </c>
      <c r="K2537" s="8">
        <f t="shared" si="1349"/>
        <v>14490</v>
      </c>
      <c r="L2537" s="211">
        <f t="shared" si="1349"/>
        <v>-295</v>
      </c>
      <c r="M2537" s="8">
        <f t="shared" si="1349"/>
        <v>14195</v>
      </c>
      <c r="N2537" s="8">
        <f t="shared" si="1349"/>
        <v>14509</v>
      </c>
      <c r="O2537" s="211">
        <f t="shared" si="1349"/>
        <v>-295</v>
      </c>
      <c r="P2537" s="8">
        <f t="shared" si="1349"/>
        <v>14214</v>
      </c>
    </row>
    <row r="2538" spans="2:16" s="12" customFormat="1" ht="15.75" x14ac:dyDescent="0.25">
      <c r="B2538" s="156" t="s">
        <v>804</v>
      </c>
      <c r="C2538" s="65">
        <v>833</v>
      </c>
      <c r="D2538" s="34" t="s">
        <v>269</v>
      </c>
      <c r="E2538" s="34" t="s">
        <v>14</v>
      </c>
      <c r="F2538" s="19"/>
      <c r="G2538" s="19"/>
      <c r="H2538" s="8">
        <f>H2539</f>
        <v>638</v>
      </c>
      <c r="I2538" s="211">
        <f t="shared" ref="I2538:J2540" si="1350">I2539</f>
        <v>0</v>
      </c>
      <c r="J2538" s="8">
        <f t="shared" si="1350"/>
        <v>638</v>
      </c>
      <c r="K2538" s="8">
        <f t="shared" ref="K2538:N2540" si="1351">K2539</f>
        <v>656</v>
      </c>
      <c r="L2538" s="211">
        <f t="shared" ref="L2538:M2540" si="1352">L2539</f>
        <v>0</v>
      </c>
      <c r="M2538" s="8">
        <f t="shared" si="1352"/>
        <v>656</v>
      </c>
      <c r="N2538" s="8">
        <f t="shared" si="1351"/>
        <v>675</v>
      </c>
      <c r="O2538" s="211">
        <f t="shared" ref="O2538:P2540" si="1353">O2539</f>
        <v>0</v>
      </c>
      <c r="P2538" s="8">
        <f t="shared" si="1353"/>
        <v>675</v>
      </c>
    </row>
    <row r="2539" spans="2:16" s="12" customFormat="1" ht="44.25" customHeight="1" x14ac:dyDescent="0.25">
      <c r="B2539" s="156" t="s">
        <v>1357</v>
      </c>
      <c r="C2539" s="65">
        <v>833</v>
      </c>
      <c r="D2539" s="61" t="s">
        <v>269</v>
      </c>
      <c r="E2539" s="61" t="s">
        <v>14</v>
      </c>
      <c r="F2539" s="93" t="s">
        <v>15</v>
      </c>
      <c r="G2539" s="19"/>
      <c r="H2539" s="9">
        <f>H2540</f>
        <v>638</v>
      </c>
      <c r="I2539" s="217">
        <f t="shared" si="1350"/>
        <v>0</v>
      </c>
      <c r="J2539" s="9">
        <f t="shared" si="1350"/>
        <v>638</v>
      </c>
      <c r="K2539" s="9">
        <f t="shared" si="1351"/>
        <v>656</v>
      </c>
      <c r="L2539" s="217">
        <f t="shared" si="1352"/>
        <v>0</v>
      </c>
      <c r="M2539" s="9">
        <f t="shared" si="1352"/>
        <v>656</v>
      </c>
      <c r="N2539" s="9">
        <f t="shared" si="1351"/>
        <v>675</v>
      </c>
      <c r="O2539" s="217">
        <f t="shared" si="1353"/>
        <v>0</v>
      </c>
      <c r="P2539" s="9">
        <f t="shared" si="1353"/>
        <v>675</v>
      </c>
    </row>
    <row r="2540" spans="2:16" s="12" customFormat="1" ht="42.75" customHeight="1" x14ac:dyDescent="0.25">
      <c r="B2540" s="156" t="s">
        <v>2029</v>
      </c>
      <c r="C2540" s="65">
        <v>833</v>
      </c>
      <c r="D2540" s="61" t="s">
        <v>269</v>
      </c>
      <c r="E2540" s="61" t="s">
        <v>14</v>
      </c>
      <c r="F2540" s="93" t="s">
        <v>823</v>
      </c>
      <c r="G2540" s="19"/>
      <c r="H2540" s="9">
        <f>H2541</f>
        <v>638</v>
      </c>
      <c r="I2540" s="217">
        <f t="shared" si="1350"/>
        <v>0</v>
      </c>
      <c r="J2540" s="9">
        <f t="shared" si="1350"/>
        <v>638</v>
      </c>
      <c r="K2540" s="9">
        <f t="shared" si="1351"/>
        <v>656</v>
      </c>
      <c r="L2540" s="217">
        <f t="shared" si="1352"/>
        <v>0</v>
      </c>
      <c r="M2540" s="9">
        <f t="shared" si="1352"/>
        <v>656</v>
      </c>
      <c r="N2540" s="9">
        <f t="shared" si="1351"/>
        <v>675</v>
      </c>
      <c r="O2540" s="217">
        <f t="shared" si="1353"/>
        <v>0</v>
      </c>
      <c r="P2540" s="9">
        <f t="shared" si="1353"/>
        <v>675</v>
      </c>
    </row>
    <row r="2541" spans="2:16" s="12" customFormat="1" ht="114" customHeight="1" x14ac:dyDescent="0.25">
      <c r="B2541" s="156" t="s">
        <v>2030</v>
      </c>
      <c r="C2541" s="65">
        <v>833</v>
      </c>
      <c r="D2541" s="61" t="s">
        <v>269</v>
      </c>
      <c r="E2541" s="61" t="s">
        <v>14</v>
      </c>
      <c r="F2541" s="93" t="s">
        <v>2031</v>
      </c>
      <c r="G2541" s="19"/>
      <c r="H2541" s="9">
        <f t="shared" ref="H2541:P2541" si="1354">H2542+H2543</f>
        <v>638</v>
      </c>
      <c r="I2541" s="217">
        <f t="shared" si="1354"/>
        <v>0</v>
      </c>
      <c r="J2541" s="9">
        <f t="shared" si="1354"/>
        <v>638</v>
      </c>
      <c r="K2541" s="9">
        <f t="shared" si="1354"/>
        <v>656</v>
      </c>
      <c r="L2541" s="217">
        <f t="shared" si="1354"/>
        <v>0</v>
      </c>
      <c r="M2541" s="9">
        <f t="shared" si="1354"/>
        <v>656</v>
      </c>
      <c r="N2541" s="9">
        <f t="shared" si="1354"/>
        <v>675</v>
      </c>
      <c r="O2541" s="217">
        <f t="shared" si="1354"/>
        <v>0</v>
      </c>
      <c r="P2541" s="9">
        <f t="shared" si="1354"/>
        <v>675</v>
      </c>
    </row>
    <row r="2542" spans="2:16" s="12" customFormat="1" ht="157.5" customHeight="1" x14ac:dyDescent="0.25">
      <c r="B2542" s="156" t="s">
        <v>2032</v>
      </c>
      <c r="C2542" s="65">
        <v>833</v>
      </c>
      <c r="D2542" s="61" t="s">
        <v>269</v>
      </c>
      <c r="E2542" s="61" t="s">
        <v>14</v>
      </c>
      <c r="F2542" s="93" t="s">
        <v>2033</v>
      </c>
      <c r="G2542" s="21">
        <v>100</v>
      </c>
      <c r="H2542" s="43">
        <v>620</v>
      </c>
      <c r="I2542" s="213">
        <v>18</v>
      </c>
      <c r="J2542" s="43">
        <f>H2542+I2542</f>
        <v>638</v>
      </c>
      <c r="K2542" s="43">
        <v>644</v>
      </c>
      <c r="L2542" s="213">
        <v>12</v>
      </c>
      <c r="M2542" s="43">
        <f>K2542+L2542</f>
        <v>656</v>
      </c>
      <c r="N2542" s="43">
        <v>669</v>
      </c>
      <c r="O2542" s="213">
        <v>6</v>
      </c>
      <c r="P2542" s="43">
        <f>N2542+O2542</f>
        <v>675</v>
      </c>
    </row>
    <row r="2543" spans="2:16" s="12" customFormat="1" ht="123.75" hidden="1" customHeight="1" x14ac:dyDescent="0.25">
      <c r="B2543" s="156" t="s">
        <v>2034</v>
      </c>
      <c r="C2543" s="65">
        <v>833</v>
      </c>
      <c r="D2543" s="61" t="s">
        <v>269</v>
      </c>
      <c r="E2543" s="61" t="s">
        <v>14</v>
      </c>
      <c r="F2543" s="93" t="s">
        <v>2033</v>
      </c>
      <c r="G2543" s="21">
        <v>200</v>
      </c>
      <c r="H2543" s="43">
        <v>18</v>
      </c>
      <c r="I2543" s="213">
        <v>-18</v>
      </c>
      <c r="J2543" s="43">
        <f>H2543+I2543</f>
        <v>0</v>
      </c>
      <c r="K2543" s="43">
        <v>12</v>
      </c>
      <c r="L2543" s="213">
        <v>-12</v>
      </c>
      <c r="M2543" s="43">
        <f>K2543+L2543</f>
        <v>0</v>
      </c>
      <c r="N2543" s="43">
        <v>6</v>
      </c>
      <c r="O2543" s="213">
        <v>-6</v>
      </c>
      <c r="P2543" s="43">
        <f>N2543+O2543</f>
        <v>0</v>
      </c>
    </row>
    <row r="2544" spans="2:16" s="12" customFormat="1" ht="30" customHeight="1" x14ac:dyDescent="0.25">
      <c r="B2544" s="158" t="s">
        <v>1448</v>
      </c>
      <c r="C2544" s="65">
        <v>833</v>
      </c>
      <c r="D2544" s="34" t="s">
        <v>269</v>
      </c>
      <c r="E2544" s="34" t="s">
        <v>63</v>
      </c>
      <c r="F2544" s="33"/>
      <c r="G2544" s="35"/>
      <c r="H2544" s="44">
        <f t="shared" ref="H2544:P2544" si="1355">H2545</f>
        <v>13539</v>
      </c>
      <c r="I2544" s="216">
        <f t="shared" si="1355"/>
        <v>0</v>
      </c>
      <c r="J2544" s="44">
        <f t="shared" si="1355"/>
        <v>13539</v>
      </c>
      <c r="K2544" s="44">
        <f t="shared" si="1355"/>
        <v>13834</v>
      </c>
      <c r="L2544" s="216">
        <f t="shared" si="1355"/>
        <v>-295</v>
      </c>
      <c r="M2544" s="44">
        <f t="shared" si="1355"/>
        <v>13539</v>
      </c>
      <c r="N2544" s="44">
        <f t="shared" si="1355"/>
        <v>13834</v>
      </c>
      <c r="O2544" s="216">
        <f t="shared" si="1355"/>
        <v>-295</v>
      </c>
      <c r="P2544" s="44">
        <f t="shared" si="1355"/>
        <v>13539</v>
      </c>
    </row>
    <row r="2545" spans="2:16" s="12" customFormat="1" ht="45" x14ac:dyDescent="0.25">
      <c r="B2545" s="156" t="s">
        <v>1357</v>
      </c>
      <c r="C2545" s="65">
        <v>833</v>
      </c>
      <c r="D2545" s="61" t="s">
        <v>269</v>
      </c>
      <c r="E2545" s="61" t="s">
        <v>63</v>
      </c>
      <c r="F2545" s="93" t="s">
        <v>2035</v>
      </c>
      <c r="G2545" s="35"/>
      <c r="H2545" s="43">
        <f t="shared" ref="H2545:P2545" si="1356">H2546+H2551</f>
        <v>13539</v>
      </c>
      <c r="I2545" s="213">
        <f t="shared" si="1356"/>
        <v>0</v>
      </c>
      <c r="J2545" s="43">
        <f t="shared" si="1356"/>
        <v>13539</v>
      </c>
      <c r="K2545" s="43">
        <f t="shared" si="1356"/>
        <v>13834</v>
      </c>
      <c r="L2545" s="213">
        <f t="shared" si="1356"/>
        <v>-295</v>
      </c>
      <c r="M2545" s="43">
        <f t="shared" si="1356"/>
        <v>13539</v>
      </c>
      <c r="N2545" s="43">
        <f t="shared" si="1356"/>
        <v>13834</v>
      </c>
      <c r="O2545" s="213">
        <f t="shared" si="1356"/>
        <v>-295</v>
      </c>
      <c r="P2545" s="43">
        <f t="shared" si="1356"/>
        <v>13539</v>
      </c>
    </row>
    <row r="2546" spans="2:16" s="12" customFormat="1" ht="45" customHeight="1" x14ac:dyDescent="0.25">
      <c r="B2546" s="156" t="s">
        <v>2029</v>
      </c>
      <c r="C2546" s="65">
        <v>833</v>
      </c>
      <c r="D2546" s="61" t="s">
        <v>269</v>
      </c>
      <c r="E2546" s="61" t="s">
        <v>63</v>
      </c>
      <c r="F2546" s="93" t="s">
        <v>823</v>
      </c>
      <c r="G2546" s="58"/>
      <c r="H2546" s="43">
        <f t="shared" ref="H2546:P2546" si="1357">H2547+H2549</f>
        <v>2383</v>
      </c>
      <c r="I2546" s="213">
        <f t="shared" si="1357"/>
        <v>0</v>
      </c>
      <c r="J2546" s="43">
        <f t="shared" si="1357"/>
        <v>2383</v>
      </c>
      <c r="K2546" s="43">
        <f t="shared" si="1357"/>
        <v>2383</v>
      </c>
      <c r="L2546" s="213">
        <f t="shared" si="1357"/>
        <v>0</v>
      </c>
      <c r="M2546" s="43">
        <f t="shared" si="1357"/>
        <v>2383</v>
      </c>
      <c r="N2546" s="43">
        <f t="shared" si="1357"/>
        <v>2383</v>
      </c>
      <c r="O2546" s="213">
        <f t="shared" si="1357"/>
        <v>0</v>
      </c>
      <c r="P2546" s="43">
        <f t="shared" si="1357"/>
        <v>2383</v>
      </c>
    </row>
    <row r="2547" spans="2:16" s="12" customFormat="1" ht="30" x14ac:dyDescent="0.25">
      <c r="B2547" s="156" t="s">
        <v>2036</v>
      </c>
      <c r="C2547" s="65">
        <v>833</v>
      </c>
      <c r="D2547" s="61" t="s">
        <v>269</v>
      </c>
      <c r="E2547" s="61" t="s">
        <v>63</v>
      </c>
      <c r="F2547" s="93" t="s">
        <v>2037</v>
      </c>
      <c r="G2547" s="58"/>
      <c r="H2547" s="43">
        <f t="shared" ref="H2547:P2547" si="1358">H2548</f>
        <v>2283</v>
      </c>
      <c r="I2547" s="213">
        <f t="shared" si="1358"/>
        <v>0</v>
      </c>
      <c r="J2547" s="43">
        <f t="shared" si="1358"/>
        <v>2283</v>
      </c>
      <c r="K2547" s="43">
        <f t="shared" si="1358"/>
        <v>2283</v>
      </c>
      <c r="L2547" s="213">
        <f t="shared" si="1358"/>
        <v>0</v>
      </c>
      <c r="M2547" s="43">
        <f t="shared" si="1358"/>
        <v>2283</v>
      </c>
      <c r="N2547" s="43">
        <f t="shared" si="1358"/>
        <v>2283</v>
      </c>
      <c r="O2547" s="213">
        <f t="shared" si="1358"/>
        <v>0</v>
      </c>
      <c r="P2547" s="43">
        <f t="shared" si="1358"/>
        <v>2283</v>
      </c>
    </row>
    <row r="2548" spans="2:16" s="12" customFormat="1" ht="51.75" customHeight="1" x14ac:dyDescent="0.25">
      <c r="B2548" s="156" t="s">
        <v>2038</v>
      </c>
      <c r="C2548" s="65">
        <v>833</v>
      </c>
      <c r="D2548" s="61" t="s">
        <v>269</v>
      </c>
      <c r="E2548" s="61" t="s">
        <v>63</v>
      </c>
      <c r="F2548" s="93" t="s">
        <v>2039</v>
      </c>
      <c r="G2548" s="59" t="s">
        <v>20</v>
      </c>
      <c r="H2548" s="43">
        <v>2283</v>
      </c>
      <c r="I2548" s="213"/>
      <c r="J2548" s="43">
        <f>H2548+I2548</f>
        <v>2283</v>
      </c>
      <c r="K2548" s="43">
        <v>2283</v>
      </c>
      <c r="L2548" s="213"/>
      <c r="M2548" s="43">
        <f>K2548+L2548</f>
        <v>2283</v>
      </c>
      <c r="N2548" s="43">
        <v>2283</v>
      </c>
      <c r="O2548" s="213"/>
      <c r="P2548" s="43">
        <f>N2548+O2548</f>
        <v>2283</v>
      </c>
    </row>
    <row r="2549" spans="2:16" s="12" customFormat="1" ht="35.25" customHeight="1" x14ac:dyDescent="0.25">
      <c r="B2549" s="156" t="s">
        <v>2040</v>
      </c>
      <c r="C2549" s="66" t="s">
        <v>2041</v>
      </c>
      <c r="D2549" s="61" t="s">
        <v>269</v>
      </c>
      <c r="E2549" s="61" t="s">
        <v>63</v>
      </c>
      <c r="F2549" s="93" t="s">
        <v>2042</v>
      </c>
      <c r="G2549" s="58"/>
      <c r="H2549" s="43">
        <f t="shared" ref="H2549:P2549" si="1359">H2550</f>
        <v>100</v>
      </c>
      <c r="I2549" s="213">
        <f t="shared" si="1359"/>
        <v>0</v>
      </c>
      <c r="J2549" s="43">
        <f t="shared" si="1359"/>
        <v>100</v>
      </c>
      <c r="K2549" s="43">
        <f t="shared" si="1359"/>
        <v>100</v>
      </c>
      <c r="L2549" s="213">
        <f t="shared" si="1359"/>
        <v>0</v>
      </c>
      <c r="M2549" s="43">
        <f t="shared" si="1359"/>
        <v>100</v>
      </c>
      <c r="N2549" s="43">
        <f t="shared" si="1359"/>
        <v>100</v>
      </c>
      <c r="O2549" s="213">
        <f t="shared" si="1359"/>
        <v>0</v>
      </c>
      <c r="P2549" s="43">
        <f t="shared" si="1359"/>
        <v>100</v>
      </c>
    </row>
    <row r="2550" spans="2:16" s="12" customFormat="1" ht="35.25" customHeight="1" x14ac:dyDescent="0.25">
      <c r="B2550" s="156" t="s">
        <v>2043</v>
      </c>
      <c r="C2550" s="66" t="s">
        <v>2041</v>
      </c>
      <c r="D2550" s="61" t="s">
        <v>269</v>
      </c>
      <c r="E2550" s="61" t="s">
        <v>63</v>
      </c>
      <c r="F2550" s="93" t="s">
        <v>2044</v>
      </c>
      <c r="G2550" s="59" t="s">
        <v>20</v>
      </c>
      <c r="H2550" s="43">
        <v>100</v>
      </c>
      <c r="I2550" s="213"/>
      <c r="J2550" s="43">
        <f>H2550+I2550</f>
        <v>100</v>
      </c>
      <c r="K2550" s="43">
        <v>100</v>
      </c>
      <c r="L2550" s="213"/>
      <c r="M2550" s="43">
        <f>K2550+L2550</f>
        <v>100</v>
      </c>
      <c r="N2550" s="43">
        <v>100</v>
      </c>
      <c r="O2550" s="213"/>
      <c r="P2550" s="43">
        <f>N2550+O2550</f>
        <v>100</v>
      </c>
    </row>
    <row r="2551" spans="2:16" s="12" customFormat="1" ht="15.75" x14ac:dyDescent="0.25">
      <c r="B2551" s="156" t="s">
        <v>1411</v>
      </c>
      <c r="C2551" s="65">
        <v>833</v>
      </c>
      <c r="D2551" s="61" t="s">
        <v>269</v>
      </c>
      <c r="E2551" s="61" t="s">
        <v>63</v>
      </c>
      <c r="F2551" s="93" t="s">
        <v>1412</v>
      </c>
      <c r="G2551" s="58"/>
      <c r="H2551" s="43">
        <f t="shared" ref="H2551:P2551" si="1360">H2552</f>
        <v>11156</v>
      </c>
      <c r="I2551" s="213">
        <f t="shared" si="1360"/>
        <v>0</v>
      </c>
      <c r="J2551" s="43">
        <f t="shared" si="1360"/>
        <v>11156</v>
      </c>
      <c r="K2551" s="43">
        <f t="shared" si="1360"/>
        <v>11451</v>
      </c>
      <c r="L2551" s="213">
        <f t="shared" si="1360"/>
        <v>-295</v>
      </c>
      <c r="M2551" s="43">
        <f t="shared" si="1360"/>
        <v>11156</v>
      </c>
      <c r="N2551" s="43">
        <f t="shared" si="1360"/>
        <v>11451</v>
      </c>
      <c r="O2551" s="213">
        <f t="shared" si="1360"/>
        <v>-295</v>
      </c>
      <c r="P2551" s="43">
        <f t="shared" si="1360"/>
        <v>11156</v>
      </c>
    </row>
    <row r="2552" spans="2:16" s="12" customFormat="1" ht="40.5" customHeight="1" x14ac:dyDescent="0.25">
      <c r="B2552" s="156" t="s">
        <v>279</v>
      </c>
      <c r="C2552" s="65">
        <v>833</v>
      </c>
      <c r="D2552" s="61" t="s">
        <v>269</v>
      </c>
      <c r="E2552" s="61" t="s">
        <v>63</v>
      </c>
      <c r="F2552" s="93" t="s">
        <v>1461</v>
      </c>
      <c r="G2552" s="58"/>
      <c r="H2552" s="43">
        <f t="shared" ref="H2552:P2552" si="1361">H2553+H2554+H2555+H2556+H2590</f>
        <v>11156</v>
      </c>
      <c r="I2552" s="213">
        <f t="shared" si="1361"/>
        <v>0</v>
      </c>
      <c r="J2552" s="43">
        <f t="shared" si="1361"/>
        <v>11156</v>
      </c>
      <c r="K2552" s="43">
        <f t="shared" si="1361"/>
        <v>11451</v>
      </c>
      <c r="L2552" s="213">
        <f t="shared" si="1361"/>
        <v>-295</v>
      </c>
      <c r="M2552" s="43">
        <f t="shared" si="1361"/>
        <v>11156</v>
      </c>
      <c r="N2552" s="43">
        <f t="shared" si="1361"/>
        <v>11451</v>
      </c>
      <c r="O2552" s="213">
        <f t="shared" si="1361"/>
        <v>-295</v>
      </c>
      <c r="P2552" s="43">
        <f t="shared" si="1361"/>
        <v>11156</v>
      </c>
    </row>
    <row r="2553" spans="2:16" s="12" customFormat="1" ht="97.5" customHeight="1" x14ac:dyDescent="0.25">
      <c r="B2553" s="156" t="s">
        <v>1361</v>
      </c>
      <c r="C2553" s="65">
        <v>833</v>
      </c>
      <c r="D2553" s="61" t="s">
        <v>269</v>
      </c>
      <c r="E2553" s="61" t="s">
        <v>63</v>
      </c>
      <c r="F2553" s="93" t="s">
        <v>1462</v>
      </c>
      <c r="G2553" s="59" t="s">
        <v>18</v>
      </c>
      <c r="H2553" s="43">
        <v>4235</v>
      </c>
      <c r="I2553" s="213"/>
      <c r="J2553" s="43">
        <f>H2553+I2553</f>
        <v>4235</v>
      </c>
      <c r="K2553" s="43">
        <v>4364</v>
      </c>
      <c r="L2553" s="213">
        <v>-129</v>
      </c>
      <c r="M2553" s="43">
        <f>K2553+L2553</f>
        <v>4235</v>
      </c>
      <c r="N2553" s="43">
        <v>4364</v>
      </c>
      <c r="O2553" s="213">
        <v>-129</v>
      </c>
      <c r="P2553" s="43">
        <f>N2553+O2553</f>
        <v>4235</v>
      </c>
    </row>
    <row r="2554" spans="2:16" s="12" customFormat="1" ht="50.25" customHeight="1" x14ac:dyDescent="0.25">
      <c r="B2554" s="156" t="s">
        <v>109</v>
      </c>
      <c r="C2554" s="65">
        <v>833</v>
      </c>
      <c r="D2554" s="61" t="s">
        <v>269</v>
      </c>
      <c r="E2554" s="61" t="s">
        <v>63</v>
      </c>
      <c r="F2554" s="93" t="s">
        <v>1462</v>
      </c>
      <c r="G2554" s="59" t="s">
        <v>20</v>
      </c>
      <c r="H2554" s="43">
        <v>47</v>
      </c>
      <c r="I2554" s="213"/>
      <c r="J2554" s="43">
        <f>H2554+I2554</f>
        <v>47</v>
      </c>
      <c r="K2554" s="43">
        <v>47</v>
      </c>
      <c r="L2554" s="213"/>
      <c r="M2554" s="43">
        <f>K2554+L2554</f>
        <v>47</v>
      </c>
      <c r="N2554" s="43">
        <v>47</v>
      </c>
      <c r="O2554" s="213"/>
      <c r="P2554" s="43">
        <f>N2554+O2554</f>
        <v>47</v>
      </c>
    </row>
    <row r="2555" spans="2:16" s="12" customFormat="1" ht="99.75" customHeight="1" x14ac:dyDescent="0.25">
      <c r="B2555" s="156" t="s">
        <v>37</v>
      </c>
      <c r="C2555" s="65">
        <v>833</v>
      </c>
      <c r="D2555" s="61" t="s">
        <v>269</v>
      </c>
      <c r="E2555" s="61" t="s">
        <v>63</v>
      </c>
      <c r="F2555" s="93" t="s">
        <v>1463</v>
      </c>
      <c r="G2555" s="58">
        <v>100</v>
      </c>
      <c r="H2555" s="43">
        <v>5447</v>
      </c>
      <c r="I2555" s="213"/>
      <c r="J2555" s="43">
        <f>H2555+I2555</f>
        <v>5447</v>
      </c>
      <c r="K2555" s="43">
        <v>5613</v>
      </c>
      <c r="L2555" s="213">
        <v>-166</v>
      </c>
      <c r="M2555" s="43">
        <f>K2555+L2555</f>
        <v>5447</v>
      </c>
      <c r="N2555" s="43">
        <v>5613</v>
      </c>
      <c r="O2555" s="213">
        <v>-166</v>
      </c>
      <c r="P2555" s="43">
        <f>N2555+O2555</f>
        <v>5447</v>
      </c>
    </row>
    <row r="2556" spans="2:16" s="12" customFormat="1" ht="57.75" customHeight="1" x14ac:dyDescent="0.25">
      <c r="B2556" s="156" t="s">
        <v>39</v>
      </c>
      <c r="C2556" s="65">
        <v>833</v>
      </c>
      <c r="D2556" s="61" t="s">
        <v>269</v>
      </c>
      <c r="E2556" s="61" t="s">
        <v>63</v>
      </c>
      <c r="F2556" s="93" t="s">
        <v>1463</v>
      </c>
      <c r="G2556" s="58">
        <v>200</v>
      </c>
      <c r="H2556" s="43">
        <v>1320</v>
      </c>
      <c r="I2556" s="213"/>
      <c r="J2556" s="43">
        <f>H2556+I2556</f>
        <v>1320</v>
      </c>
      <c r="K2556" s="43">
        <v>1320</v>
      </c>
      <c r="L2556" s="213"/>
      <c r="M2556" s="43">
        <f>K2556+L2556</f>
        <v>1320</v>
      </c>
      <c r="N2556" s="43">
        <v>1320</v>
      </c>
      <c r="O2556" s="213"/>
      <c r="P2556" s="43">
        <f>N2556+O2556</f>
        <v>1320</v>
      </c>
    </row>
    <row r="2557" spans="2:16" s="12" customFormat="1" ht="25.5" hidden="1" customHeight="1" x14ac:dyDescent="0.25">
      <c r="B2557" s="165"/>
      <c r="C2557" s="28"/>
      <c r="D2557" s="27"/>
      <c r="E2557" s="27"/>
      <c r="F2557" s="27"/>
      <c r="G2557" s="27"/>
      <c r="H2557" s="7"/>
      <c r="I2557" s="210"/>
      <c r="J2557" s="7"/>
      <c r="K2557" s="7"/>
      <c r="L2557" s="210"/>
      <c r="M2557" s="7"/>
      <c r="N2557" s="7"/>
      <c r="O2557" s="210"/>
      <c r="P2557" s="7"/>
    </row>
    <row r="2558" spans="2:16" ht="50.25" hidden="1" customHeight="1" x14ac:dyDescent="0.25">
      <c r="B2558" s="165" t="s">
        <v>2045</v>
      </c>
      <c r="C2558" s="28">
        <v>840</v>
      </c>
      <c r="D2558" s="27"/>
      <c r="E2558" s="27"/>
      <c r="F2558" s="27"/>
      <c r="G2558" s="27"/>
      <c r="H2558" s="7">
        <f>H2559+H2567+H2584</f>
        <v>0</v>
      </c>
      <c r="I2558" s="210"/>
      <c r="J2558" s="7">
        <f>J2559+J2567+J2584</f>
        <v>0</v>
      </c>
      <c r="K2558" s="7">
        <f>K2559+K2567+K2584</f>
        <v>0</v>
      </c>
      <c r="L2558" s="210"/>
      <c r="M2558" s="7">
        <f>M2559+M2567+M2584</f>
        <v>0</v>
      </c>
      <c r="N2558" s="7">
        <f>N2559+N2567+N2584</f>
        <v>0</v>
      </c>
      <c r="O2558" s="210"/>
      <c r="P2558" s="7">
        <f>P2559+P2567+P2584</f>
        <v>0</v>
      </c>
    </row>
    <row r="2559" spans="2:16" ht="15.75" hidden="1" x14ac:dyDescent="0.25">
      <c r="B2559" s="158" t="s">
        <v>154</v>
      </c>
      <c r="C2559" s="65">
        <v>840</v>
      </c>
      <c r="D2559" s="18">
        <v>4</v>
      </c>
      <c r="E2559" s="18"/>
      <c r="F2559" s="18"/>
      <c r="G2559" s="18"/>
      <c r="H2559" s="44">
        <f>H2560</f>
        <v>0</v>
      </c>
      <c r="I2559" s="216"/>
      <c r="J2559" s="44">
        <f>J2560</f>
        <v>0</v>
      </c>
      <c r="K2559" s="44">
        <f t="shared" ref="K2559:N2561" si="1362">K2560</f>
        <v>0</v>
      </c>
      <c r="L2559" s="216"/>
      <c r="M2559" s="44">
        <f>M2560</f>
        <v>0</v>
      </c>
      <c r="N2559" s="44">
        <f t="shared" si="1362"/>
        <v>0</v>
      </c>
      <c r="O2559" s="216"/>
      <c r="P2559" s="44">
        <f>P2560</f>
        <v>0</v>
      </c>
    </row>
    <row r="2560" spans="2:16" ht="15.75" hidden="1" x14ac:dyDescent="0.25">
      <c r="B2560" s="158" t="s">
        <v>632</v>
      </c>
      <c r="C2560" s="65">
        <v>840</v>
      </c>
      <c r="D2560" s="18">
        <v>4</v>
      </c>
      <c r="E2560" s="18">
        <v>6</v>
      </c>
      <c r="F2560" s="18"/>
      <c r="G2560" s="18"/>
      <c r="H2560" s="44">
        <f>H2561</f>
        <v>0</v>
      </c>
      <c r="I2560" s="216"/>
      <c r="J2560" s="44">
        <f>J2561</f>
        <v>0</v>
      </c>
      <c r="K2560" s="44">
        <f t="shared" si="1362"/>
        <v>0</v>
      </c>
      <c r="L2560" s="216"/>
      <c r="M2560" s="44">
        <f>M2561</f>
        <v>0</v>
      </c>
      <c r="N2560" s="44">
        <f t="shared" si="1362"/>
        <v>0</v>
      </c>
      <c r="O2560" s="216"/>
      <c r="P2560" s="44">
        <f>P2561</f>
        <v>0</v>
      </c>
    </row>
    <row r="2561" spans="2:16" ht="45" hidden="1" x14ac:dyDescent="0.25">
      <c r="B2561" s="156" t="s">
        <v>633</v>
      </c>
      <c r="C2561" s="19">
        <v>840</v>
      </c>
      <c r="D2561" s="24" t="s">
        <v>63</v>
      </c>
      <c r="E2561" s="24" t="s">
        <v>212</v>
      </c>
      <c r="F2561" s="90">
        <v>12</v>
      </c>
      <c r="G2561" s="21"/>
      <c r="H2561" s="43">
        <f>H2562</f>
        <v>0</v>
      </c>
      <c r="I2561" s="213"/>
      <c r="J2561" s="43">
        <f>J2562</f>
        <v>0</v>
      </c>
      <c r="K2561" s="43">
        <f t="shared" si="1362"/>
        <v>0</v>
      </c>
      <c r="L2561" s="213"/>
      <c r="M2561" s="43">
        <f>M2562</f>
        <v>0</v>
      </c>
      <c r="N2561" s="43">
        <f t="shared" si="1362"/>
        <v>0</v>
      </c>
      <c r="O2561" s="213"/>
      <c r="P2561" s="43">
        <f>P2562</f>
        <v>0</v>
      </c>
    </row>
    <row r="2562" spans="2:16" ht="15.75" hidden="1" x14ac:dyDescent="0.25">
      <c r="B2562" s="156" t="s">
        <v>634</v>
      </c>
      <c r="C2562" s="19">
        <v>840</v>
      </c>
      <c r="D2562" s="24" t="s">
        <v>63</v>
      </c>
      <c r="E2562" s="24" t="s">
        <v>212</v>
      </c>
      <c r="F2562" s="91" t="s">
        <v>635</v>
      </c>
      <c r="G2562" s="21"/>
      <c r="H2562" s="43">
        <f>H2563+H2565</f>
        <v>0</v>
      </c>
      <c r="I2562" s="213"/>
      <c r="J2562" s="43">
        <f>J2563+J2565</f>
        <v>0</v>
      </c>
      <c r="K2562" s="43">
        <f>K2563+K2565</f>
        <v>0</v>
      </c>
      <c r="L2562" s="213"/>
      <c r="M2562" s="43">
        <f>M2563+M2565</f>
        <v>0</v>
      </c>
      <c r="N2562" s="43">
        <f>N2563+N2565</f>
        <v>0</v>
      </c>
      <c r="O2562" s="213"/>
      <c r="P2562" s="43">
        <f>P2563+P2565</f>
        <v>0</v>
      </c>
    </row>
    <row r="2563" spans="2:16" ht="45" hidden="1" x14ac:dyDescent="0.25">
      <c r="B2563" s="156" t="s">
        <v>636</v>
      </c>
      <c r="C2563" s="19">
        <v>840</v>
      </c>
      <c r="D2563" s="24" t="s">
        <v>63</v>
      </c>
      <c r="E2563" s="24" t="s">
        <v>212</v>
      </c>
      <c r="F2563" s="91" t="s">
        <v>637</v>
      </c>
      <c r="G2563" s="21"/>
      <c r="H2563" s="43">
        <f>H2564</f>
        <v>0</v>
      </c>
      <c r="I2563" s="213"/>
      <c r="J2563" s="43">
        <f>J2564</f>
        <v>0</v>
      </c>
      <c r="K2563" s="43">
        <f>K2564</f>
        <v>0</v>
      </c>
      <c r="L2563" s="213"/>
      <c r="M2563" s="43">
        <f>M2564</f>
        <v>0</v>
      </c>
      <c r="N2563" s="43">
        <f>N2564</f>
        <v>0</v>
      </c>
      <c r="O2563" s="213"/>
      <c r="P2563" s="43">
        <f>P2564</f>
        <v>0</v>
      </c>
    </row>
    <row r="2564" spans="2:16" ht="46.5" hidden="1" customHeight="1" x14ac:dyDescent="0.25">
      <c r="B2564" s="156" t="s">
        <v>638</v>
      </c>
      <c r="C2564" s="19">
        <v>840</v>
      </c>
      <c r="D2564" s="24" t="s">
        <v>63</v>
      </c>
      <c r="E2564" s="24" t="s">
        <v>212</v>
      </c>
      <c r="F2564" s="91" t="s">
        <v>639</v>
      </c>
      <c r="G2564" s="21">
        <v>200</v>
      </c>
      <c r="H2564" s="43"/>
      <c r="I2564" s="213"/>
      <c r="J2564" s="43"/>
      <c r="K2564" s="43"/>
      <c r="L2564" s="213"/>
      <c r="M2564" s="43"/>
      <c r="N2564" s="43"/>
      <c r="O2564" s="213"/>
      <c r="P2564" s="43"/>
    </row>
    <row r="2565" spans="2:16" ht="86.25" hidden="1" customHeight="1" x14ac:dyDescent="0.25">
      <c r="B2565" s="156" t="s">
        <v>640</v>
      </c>
      <c r="C2565" s="19">
        <v>840</v>
      </c>
      <c r="D2565" s="24" t="s">
        <v>63</v>
      </c>
      <c r="E2565" s="24" t="s">
        <v>212</v>
      </c>
      <c r="F2565" s="91" t="s">
        <v>641</v>
      </c>
      <c r="G2565" s="21"/>
      <c r="H2565" s="43">
        <f>H2566</f>
        <v>0</v>
      </c>
      <c r="I2565" s="213"/>
      <c r="J2565" s="43">
        <f>J2566</f>
        <v>0</v>
      </c>
      <c r="K2565" s="43">
        <f>K2566</f>
        <v>0</v>
      </c>
      <c r="L2565" s="213"/>
      <c r="M2565" s="43">
        <f>M2566</f>
        <v>0</v>
      </c>
      <c r="N2565" s="43">
        <f>N2566</f>
        <v>0</v>
      </c>
      <c r="O2565" s="213"/>
      <c r="P2565" s="43">
        <f>P2566</f>
        <v>0</v>
      </c>
    </row>
    <row r="2566" spans="2:16" ht="75" hidden="1" x14ac:dyDescent="0.25">
      <c r="B2566" s="156" t="s">
        <v>642</v>
      </c>
      <c r="C2566" s="19">
        <v>840</v>
      </c>
      <c r="D2566" s="24" t="s">
        <v>63</v>
      </c>
      <c r="E2566" s="24" t="s">
        <v>212</v>
      </c>
      <c r="F2566" s="91" t="s">
        <v>643</v>
      </c>
      <c r="G2566" s="21">
        <v>200</v>
      </c>
      <c r="H2566" s="43"/>
      <c r="I2566" s="213"/>
      <c r="J2566" s="43"/>
      <c r="K2566" s="43"/>
      <c r="L2566" s="213"/>
      <c r="M2566" s="43"/>
      <c r="N2566" s="43"/>
      <c r="O2566" s="213"/>
      <c r="P2566" s="43"/>
    </row>
    <row r="2567" spans="2:16" ht="15.75" hidden="1" x14ac:dyDescent="0.25">
      <c r="B2567" s="158" t="s">
        <v>654</v>
      </c>
      <c r="C2567" s="65">
        <v>840</v>
      </c>
      <c r="D2567" s="18">
        <v>6</v>
      </c>
      <c r="E2567" s="19"/>
      <c r="F2567" s="19"/>
      <c r="G2567" s="19"/>
      <c r="H2567" s="8">
        <f>H2568+H2575</f>
        <v>0</v>
      </c>
      <c r="I2567" s="211"/>
      <c r="J2567" s="8">
        <f>J2568+J2575</f>
        <v>0</v>
      </c>
      <c r="K2567" s="8">
        <f>K2568+K2575</f>
        <v>0</v>
      </c>
      <c r="L2567" s="211"/>
      <c r="M2567" s="8">
        <f>M2568+M2575</f>
        <v>0</v>
      </c>
      <c r="N2567" s="8">
        <f>N2568+N2575</f>
        <v>0</v>
      </c>
      <c r="O2567" s="211"/>
      <c r="P2567" s="8">
        <f>P2568+P2575</f>
        <v>0</v>
      </c>
    </row>
    <row r="2568" spans="2:16" ht="29.25" hidden="1" x14ac:dyDescent="0.25">
      <c r="B2568" s="158" t="s">
        <v>655</v>
      </c>
      <c r="C2568" s="65">
        <v>840</v>
      </c>
      <c r="D2568" s="18">
        <v>6</v>
      </c>
      <c r="E2568" s="18">
        <v>3</v>
      </c>
      <c r="F2568" s="19"/>
      <c r="G2568" s="19"/>
      <c r="H2568" s="8">
        <f>H2569</f>
        <v>0</v>
      </c>
      <c r="I2568" s="211"/>
      <c r="J2568" s="8">
        <f>J2569</f>
        <v>0</v>
      </c>
      <c r="K2568" s="8">
        <f t="shared" ref="K2568:N2569" si="1363">K2569</f>
        <v>0</v>
      </c>
      <c r="L2568" s="211"/>
      <c r="M2568" s="8">
        <f>M2569</f>
        <v>0</v>
      </c>
      <c r="N2568" s="8">
        <f t="shared" si="1363"/>
        <v>0</v>
      </c>
      <c r="O2568" s="211"/>
      <c r="P2568" s="8">
        <f>P2569</f>
        <v>0</v>
      </c>
    </row>
    <row r="2569" spans="2:16" ht="45" hidden="1" x14ac:dyDescent="0.25">
      <c r="B2569" s="156" t="s">
        <v>656</v>
      </c>
      <c r="C2569" s="65">
        <v>840</v>
      </c>
      <c r="D2569" s="30">
        <v>6</v>
      </c>
      <c r="E2569" s="30">
        <v>3</v>
      </c>
      <c r="F2569" s="88">
        <v>12</v>
      </c>
      <c r="G2569" s="19"/>
      <c r="H2569" s="9">
        <f>H2570</f>
        <v>0</v>
      </c>
      <c r="I2569" s="217"/>
      <c r="J2569" s="9">
        <f>J2570</f>
        <v>0</v>
      </c>
      <c r="K2569" s="9">
        <f t="shared" si="1363"/>
        <v>0</v>
      </c>
      <c r="L2569" s="217"/>
      <c r="M2569" s="9">
        <f>M2570</f>
        <v>0</v>
      </c>
      <c r="N2569" s="9">
        <f t="shared" si="1363"/>
        <v>0</v>
      </c>
      <c r="O2569" s="217"/>
      <c r="P2569" s="9">
        <f>P2570</f>
        <v>0</v>
      </c>
    </row>
    <row r="2570" spans="2:16" ht="33" hidden="1" customHeight="1" x14ac:dyDescent="0.25">
      <c r="B2570" s="156" t="s">
        <v>657</v>
      </c>
      <c r="C2570" s="65">
        <v>840</v>
      </c>
      <c r="D2570" s="30">
        <v>6</v>
      </c>
      <c r="E2570" s="30">
        <v>3</v>
      </c>
      <c r="F2570" s="89" t="s">
        <v>658</v>
      </c>
      <c r="G2570" s="19"/>
      <c r="H2570" s="9">
        <f>H2571+H2573</f>
        <v>0</v>
      </c>
      <c r="I2570" s="217"/>
      <c r="J2570" s="9">
        <f>J2571+J2573</f>
        <v>0</v>
      </c>
      <c r="K2570" s="9">
        <f>K2571+K2573</f>
        <v>0</v>
      </c>
      <c r="L2570" s="217"/>
      <c r="M2570" s="9">
        <f>M2571+M2573</f>
        <v>0</v>
      </c>
      <c r="N2570" s="9">
        <f>N2571+N2573</f>
        <v>0</v>
      </c>
      <c r="O2570" s="217"/>
      <c r="P2570" s="9">
        <f>P2571+P2573</f>
        <v>0</v>
      </c>
    </row>
    <row r="2571" spans="2:16" ht="30" hidden="1" x14ac:dyDescent="0.25">
      <c r="B2571" s="156" t="s">
        <v>659</v>
      </c>
      <c r="C2571" s="65">
        <v>840</v>
      </c>
      <c r="D2571" s="30">
        <v>6</v>
      </c>
      <c r="E2571" s="30">
        <v>3</v>
      </c>
      <c r="F2571" s="89" t="s">
        <v>660</v>
      </c>
      <c r="G2571" s="21"/>
      <c r="H2571" s="9">
        <f>H2572</f>
        <v>0</v>
      </c>
      <c r="I2571" s="217"/>
      <c r="J2571" s="9">
        <f>J2572</f>
        <v>0</v>
      </c>
      <c r="K2571" s="9">
        <f>K2572</f>
        <v>0</v>
      </c>
      <c r="L2571" s="217"/>
      <c r="M2571" s="9">
        <f>M2572</f>
        <v>0</v>
      </c>
      <c r="N2571" s="9">
        <f>N2572</f>
        <v>0</v>
      </c>
      <c r="O2571" s="217"/>
      <c r="P2571" s="9">
        <f>P2572</f>
        <v>0</v>
      </c>
    </row>
    <row r="2572" spans="2:16" ht="45" hidden="1" x14ac:dyDescent="0.25">
      <c r="B2572" s="156" t="s">
        <v>2046</v>
      </c>
      <c r="C2572" s="65">
        <v>840</v>
      </c>
      <c r="D2572" s="30">
        <v>6</v>
      </c>
      <c r="E2572" s="30">
        <v>3</v>
      </c>
      <c r="F2572" s="89" t="s">
        <v>662</v>
      </c>
      <c r="G2572" s="21">
        <v>200</v>
      </c>
      <c r="H2572" s="43"/>
      <c r="I2572" s="213"/>
      <c r="J2572" s="43"/>
      <c r="K2572" s="43"/>
      <c r="L2572" s="213"/>
      <c r="M2572" s="43"/>
      <c r="N2572" s="43"/>
      <c r="O2572" s="213"/>
      <c r="P2572" s="43"/>
    </row>
    <row r="2573" spans="2:16" ht="60" hidden="1" x14ac:dyDescent="0.25">
      <c r="B2573" s="156" t="s">
        <v>663</v>
      </c>
      <c r="C2573" s="65">
        <v>840</v>
      </c>
      <c r="D2573" s="30">
        <v>6</v>
      </c>
      <c r="E2573" s="30">
        <v>3</v>
      </c>
      <c r="F2573" s="89" t="s">
        <v>664</v>
      </c>
      <c r="G2573" s="21"/>
      <c r="H2573" s="9">
        <f>H2574</f>
        <v>0</v>
      </c>
      <c r="I2573" s="217"/>
      <c r="J2573" s="9">
        <f>J2574</f>
        <v>0</v>
      </c>
      <c r="K2573" s="9">
        <f>K2574</f>
        <v>0</v>
      </c>
      <c r="L2573" s="217"/>
      <c r="M2573" s="9">
        <f>M2574</f>
        <v>0</v>
      </c>
      <c r="N2573" s="9">
        <f>N2574</f>
        <v>0</v>
      </c>
      <c r="O2573" s="217"/>
      <c r="P2573" s="9">
        <f>P2574</f>
        <v>0</v>
      </c>
    </row>
    <row r="2574" spans="2:16" ht="75" hidden="1" x14ac:dyDescent="0.25">
      <c r="B2574" s="156" t="s">
        <v>665</v>
      </c>
      <c r="C2574" s="65">
        <v>840</v>
      </c>
      <c r="D2574" s="30">
        <v>6</v>
      </c>
      <c r="E2574" s="30">
        <v>3</v>
      </c>
      <c r="F2574" s="89" t="s">
        <v>666</v>
      </c>
      <c r="G2574" s="21">
        <v>500</v>
      </c>
      <c r="H2574" s="43"/>
      <c r="I2574" s="213"/>
      <c r="J2574" s="43"/>
      <c r="K2574" s="43"/>
      <c r="L2574" s="213"/>
      <c r="M2574" s="43"/>
      <c r="N2574" s="43"/>
      <c r="O2574" s="213"/>
      <c r="P2574" s="43"/>
    </row>
    <row r="2575" spans="2:16" ht="15.75" hidden="1" x14ac:dyDescent="0.25">
      <c r="B2575" s="158" t="s">
        <v>2047</v>
      </c>
      <c r="C2575" s="65">
        <v>840</v>
      </c>
      <c r="D2575" s="18">
        <v>6</v>
      </c>
      <c r="E2575" s="34" t="s">
        <v>15</v>
      </c>
      <c r="F2575" s="21"/>
      <c r="G2575" s="21"/>
      <c r="H2575" s="8">
        <f>H2576</f>
        <v>0</v>
      </c>
      <c r="I2575" s="211"/>
      <c r="J2575" s="8">
        <f>J2576</f>
        <v>0</v>
      </c>
      <c r="K2575" s="8">
        <f t="shared" ref="K2575:N2576" si="1364">K2576</f>
        <v>0</v>
      </c>
      <c r="L2575" s="211"/>
      <c r="M2575" s="8">
        <f>M2576</f>
        <v>0</v>
      </c>
      <c r="N2575" s="8">
        <f t="shared" si="1364"/>
        <v>0</v>
      </c>
      <c r="O2575" s="211"/>
      <c r="P2575" s="8">
        <f>P2576</f>
        <v>0</v>
      </c>
    </row>
    <row r="2576" spans="2:16" ht="45" hidden="1" x14ac:dyDescent="0.25">
      <c r="B2576" s="156" t="s">
        <v>656</v>
      </c>
      <c r="C2576" s="65">
        <v>840</v>
      </c>
      <c r="D2576" s="30">
        <v>6</v>
      </c>
      <c r="E2576" s="61" t="s">
        <v>15</v>
      </c>
      <c r="F2576" s="88">
        <v>12</v>
      </c>
      <c r="G2576" s="21"/>
      <c r="H2576" s="9">
        <f>H2577</f>
        <v>0</v>
      </c>
      <c r="I2576" s="217"/>
      <c r="J2576" s="9">
        <f>J2577</f>
        <v>0</v>
      </c>
      <c r="K2576" s="9">
        <f t="shared" si="1364"/>
        <v>0</v>
      </c>
      <c r="L2576" s="217"/>
      <c r="M2576" s="9">
        <f>M2577</f>
        <v>0</v>
      </c>
      <c r="N2576" s="9">
        <f t="shared" si="1364"/>
        <v>0</v>
      </c>
      <c r="O2576" s="217"/>
      <c r="P2576" s="9">
        <f>P2577</f>
        <v>0</v>
      </c>
    </row>
    <row r="2577" spans="2:16" ht="31.5" hidden="1" customHeight="1" x14ac:dyDescent="0.25">
      <c r="B2577" s="159" t="s">
        <v>214</v>
      </c>
      <c r="C2577" s="65">
        <v>840</v>
      </c>
      <c r="D2577" s="30">
        <v>6</v>
      </c>
      <c r="E2577" s="61" t="s">
        <v>15</v>
      </c>
      <c r="F2577" s="89" t="s">
        <v>2048</v>
      </c>
      <c r="G2577" s="21"/>
      <c r="H2577" s="9">
        <f>H2578+H2582</f>
        <v>0</v>
      </c>
      <c r="I2577" s="217"/>
      <c r="J2577" s="9">
        <f>J2578+J2582</f>
        <v>0</v>
      </c>
      <c r="K2577" s="9">
        <f>K2578+K2582</f>
        <v>0</v>
      </c>
      <c r="L2577" s="217"/>
      <c r="M2577" s="9">
        <f>M2578+M2582</f>
        <v>0</v>
      </c>
      <c r="N2577" s="9">
        <f>N2578+N2582</f>
        <v>0</v>
      </c>
      <c r="O2577" s="217"/>
      <c r="P2577" s="9">
        <f>P2578+P2582</f>
        <v>0</v>
      </c>
    </row>
    <row r="2578" spans="2:16" ht="45.75" hidden="1" customHeight="1" x14ac:dyDescent="0.25">
      <c r="B2578" s="162" t="s">
        <v>279</v>
      </c>
      <c r="C2578" s="65">
        <v>840</v>
      </c>
      <c r="D2578" s="30">
        <v>6</v>
      </c>
      <c r="E2578" s="61" t="s">
        <v>15</v>
      </c>
      <c r="F2578" s="89" t="s">
        <v>2049</v>
      </c>
      <c r="G2578" s="21"/>
      <c r="H2578" s="9">
        <f>H2579+H2580+H2581</f>
        <v>0</v>
      </c>
      <c r="I2578" s="217"/>
      <c r="J2578" s="9">
        <f>J2579+J2580+J2581</f>
        <v>0</v>
      </c>
      <c r="K2578" s="9">
        <f>K2579+K2580+K2581</f>
        <v>0</v>
      </c>
      <c r="L2578" s="217"/>
      <c r="M2578" s="9">
        <f>M2579+M2580+M2581</f>
        <v>0</v>
      </c>
      <c r="N2578" s="9">
        <f>N2579+N2580+N2581</f>
        <v>0</v>
      </c>
      <c r="O2578" s="217"/>
      <c r="P2578" s="9">
        <f>P2579+P2580+P2581</f>
        <v>0</v>
      </c>
    </row>
    <row r="2579" spans="2:16" ht="105" hidden="1" customHeight="1" x14ac:dyDescent="0.25">
      <c r="B2579" s="157" t="s">
        <v>37</v>
      </c>
      <c r="C2579" s="65">
        <v>840</v>
      </c>
      <c r="D2579" s="30">
        <v>6</v>
      </c>
      <c r="E2579" s="61" t="s">
        <v>15</v>
      </c>
      <c r="F2579" s="89" t="s">
        <v>2050</v>
      </c>
      <c r="G2579" s="21">
        <v>100</v>
      </c>
      <c r="H2579" s="43"/>
      <c r="I2579" s="213"/>
      <c r="J2579" s="43"/>
      <c r="K2579" s="43"/>
      <c r="L2579" s="213"/>
      <c r="M2579" s="43"/>
      <c r="N2579" s="43"/>
      <c r="O2579" s="213"/>
      <c r="P2579" s="43"/>
    </row>
    <row r="2580" spans="2:16" ht="60.75" hidden="1" customHeight="1" x14ac:dyDescent="0.25">
      <c r="B2580" s="156" t="s">
        <v>39</v>
      </c>
      <c r="C2580" s="65">
        <v>840</v>
      </c>
      <c r="D2580" s="30">
        <v>6</v>
      </c>
      <c r="E2580" s="61" t="s">
        <v>15</v>
      </c>
      <c r="F2580" s="89" t="s">
        <v>2050</v>
      </c>
      <c r="G2580" s="21">
        <v>200</v>
      </c>
      <c r="H2580" s="43"/>
      <c r="I2580" s="213"/>
      <c r="J2580" s="43"/>
      <c r="K2580" s="43"/>
      <c r="L2580" s="213"/>
      <c r="M2580" s="43"/>
      <c r="N2580" s="43"/>
      <c r="O2580" s="213"/>
      <c r="P2580" s="43"/>
    </row>
    <row r="2581" spans="2:16" ht="48.75" hidden="1" customHeight="1" x14ac:dyDescent="0.25">
      <c r="B2581" s="156" t="s">
        <v>40</v>
      </c>
      <c r="C2581" s="65">
        <v>840</v>
      </c>
      <c r="D2581" s="30">
        <v>6</v>
      </c>
      <c r="E2581" s="61" t="s">
        <v>15</v>
      </c>
      <c r="F2581" s="89" t="s">
        <v>2050</v>
      </c>
      <c r="G2581" s="21">
        <v>800</v>
      </c>
      <c r="H2581" s="43"/>
      <c r="I2581" s="213"/>
      <c r="J2581" s="43"/>
      <c r="K2581" s="43"/>
      <c r="L2581" s="213"/>
      <c r="M2581" s="43"/>
      <c r="N2581" s="43"/>
      <c r="O2581" s="213"/>
      <c r="P2581" s="43"/>
    </row>
    <row r="2582" spans="2:16" ht="45" hidden="1" x14ac:dyDescent="0.25">
      <c r="B2582" s="156" t="s">
        <v>2051</v>
      </c>
      <c r="C2582" s="65">
        <v>840</v>
      </c>
      <c r="D2582" s="30">
        <v>6</v>
      </c>
      <c r="E2582" s="61" t="s">
        <v>15</v>
      </c>
      <c r="F2582" s="89" t="s">
        <v>2052</v>
      </c>
      <c r="G2582" s="21"/>
      <c r="H2582" s="9">
        <f>H2583</f>
        <v>0</v>
      </c>
      <c r="I2582" s="217"/>
      <c r="J2582" s="9">
        <f>J2583</f>
        <v>0</v>
      </c>
      <c r="K2582" s="9">
        <f>K2583</f>
        <v>0</v>
      </c>
      <c r="L2582" s="217"/>
      <c r="M2582" s="9">
        <f>M2583</f>
        <v>0</v>
      </c>
      <c r="N2582" s="9">
        <f>N2583</f>
        <v>0</v>
      </c>
      <c r="O2582" s="217"/>
      <c r="P2582" s="9">
        <f>P2583</f>
        <v>0</v>
      </c>
    </row>
    <row r="2583" spans="2:16" ht="45" hidden="1" x14ac:dyDescent="0.25">
      <c r="B2583" s="156" t="s">
        <v>2053</v>
      </c>
      <c r="C2583" s="65">
        <v>840</v>
      </c>
      <c r="D2583" s="30">
        <v>6</v>
      </c>
      <c r="E2583" s="61" t="s">
        <v>15</v>
      </c>
      <c r="F2583" s="89" t="s">
        <v>2054</v>
      </c>
      <c r="G2583" s="21">
        <v>500</v>
      </c>
      <c r="H2583" s="43"/>
      <c r="I2583" s="213"/>
      <c r="J2583" s="43"/>
      <c r="K2583" s="43"/>
      <c r="L2583" s="213"/>
      <c r="M2583" s="43"/>
      <c r="N2583" s="43"/>
      <c r="O2583" s="213"/>
      <c r="P2583" s="43"/>
    </row>
    <row r="2584" spans="2:16" ht="19.5" hidden="1" customHeight="1" x14ac:dyDescent="0.25">
      <c r="B2584" s="158" t="s">
        <v>47</v>
      </c>
      <c r="C2584" s="65">
        <v>840</v>
      </c>
      <c r="D2584" s="19" t="s">
        <v>360</v>
      </c>
      <c r="E2584" s="19"/>
      <c r="F2584" s="19"/>
      <c r="G2584" s="29"/>
      <c r="H2584" s="8">
        <f>H2585</f>
        <v>0</v>
      </c>
      <c r="I2584" s="211"/>
      <c r="J2584" s="8">
        <f>J2585</f>
        <v>0</v>
      </c>
      <c r="K2584" s="8">
        <f t="shared" ref="K2584:N2588" si="1365">K2585</f>
        <v>0</v>
      </c>
      <c r="L2584" s="211"/>
      <c r="M2584" s="8">
        <f>M2585</f>
        <v>0</v>
      </c>
      <c r="N2584" s="8">
        <f t="shared" si="1365"/>
        <v>0</v>
      </c>
      <c r="O2584" s="211"/>
      <c r="P2584" s="8">
        <f>P2585</f>
        <v>0</v>
      </c>
    </row>
    <row r="2585" spans="2:16" ht="34.5" hidden="1" customHeight="1" x14ac:dyDescent="0.25">
      <c r="B2585" s="158" t="s">
        <v>49</v>
      </c>
      <c r="C2585" s="65">
        <v>840</v>
      </c>
      <c r="D2585" s="34" t="s">
        <v>48</v>
      </c>
      <c r="E2585" s="34" t="s">
        <v>15</v>
      </c>
      <c r="F2585" s="33"/>
      <c r="G2585" s="35"/>
      <c r="H2585" s="43">
        <f>H2586</f>
        <v>0</v>
      </c>
      <c r="I2585" s="213"/>
      <c r="J2585" s="43">
        <f>J2586</f>
        <v>0</v>
      </c>
      <c r="K2585" s="43">
        <f t="shared" si="1365"/>
        <v>0</v>
      </c>
      <c r="L2585" s="213"/>
      <c r="M2585" s="43">
        <f>M2586</f>
        <v>0</v>
      </c>
      <c r="N2585" s="43">
        <f t="shared" si="1365"/>
        <v>0</v>
      </c>
      <c r="O2585" s="213"/>
      <c r="P2585" s="43">
        <f>P2586</f>
        <v>0</v>
      </c>
    </row>
    <row r="2586" spans="2:16" ht="40.5" hidden="1" customHeight="1" x14ac:dyDescent="0.25">
      <c r="B2586" s="156" t="s">
        <v>50</v>
      </c>
      <c r="C2586" s="65">
        <v>840</v>
      </c>
      <c r="D2586" s="61" t="s">
        <v>48</v>
      </c>
      <c r="E2586" s="61" t="s">
        <v>15</v>
      </c>
      <c r="F2586" s="93" t="s">
        <v>51</v>
      </c>
      <c r="G2586" s="35"/>
      <c r="H2586" s="43">
        <f>H2587</f>
        <v>0</v>
      </c>
      <c r="I2586" s="213"/>
      <c r="J2586" s="43">
        <f>J2587</f>
        <v>0</v>
      </c>
      <c r="K2586" s="43">
        <f t="shared" si="1365"/>
        <v>0</v>
      </c>
      <c r="L2586" s="213"/>
      <c r="M2586" s="43">
        <f>M2587</f>
        <v>0</v>
      </c>
      <c r="N2586" s="43">
        <f t="shared" si="1365"/>
        <v>0</v>
      </c>
      <c r="O2586" s="213"/>
      <c r="P2586" s="43">
        <f>P2587</f>
        <v>0</v>
      </c>
    </row>
    <row r="2587" spans="2:16" ht="40.5" hidden="1" customHeight="1" x14ac:dyDescent="0.25">
      <c r="B2587" s="156" t="s">
        <v>205</v>
      </c>
      <c r="C2587" s="65">
        <v>840</v>
      </c>
      <c r="D2587" s="61" t="s">
        <v>48</v>
      </c>
      <c r="E2587" s="61" t="s">
        <v>15</v>
      </c>
      <c r="F2587" s="93" t="s">
        <v>53</v>
      </c>
      <c r="G2587" s="35"/>
      <c r="H2587" s="43">
        <f>H2588</f>
        <v>0</v>
      </c>
      <c r="I2587" s="213"/>
      <c r="J2587" s="43">
        <f>J2588</f>
        <v>0</v>
      </c>
      <c r="K2587" s="43">
        <f t="shared" si="1365"/>
        <v>0</v>
      </c>
      <c r="L2587" s="213"/>
      <c r="M2587" s="43">
        <f>M2588</f>
        <v>0</v>
      </c>
      <c r="N2587" s="43">
        <f t="shared" si="1365"/>
        <v>0</v>
      </c>
      <c r="O2587" s="213"/>
      <c r="P2587" s="43">
        <f>P2588</f>
        <v>0</v>
      </c>
    </row>
    <row r="2588" spans="2:16" ht="30" hidden="1" x14ac:dyDescent="0.25">
      <c r="B2588" s="156" t="s">
        <v>54</v>
      </c>
      <c r="C2588" s="65">
        <v>840</v>
      </c>
      <c r="D2588" s="61" t="s">
        <v>48</v>
      </c>
      <c r="E2588" s="61" t="s">
        <v>15</v>
      </c>
      <c r="F2588" s="93" t="s">
        <v>55</v>
      </c>
      <c r="G2588" s="58"/>
      <c r="H2588" s="43">
        <f>H2589</f>
        <v>0</v>
      </c>
      <c r="I2588" s="213"/>
      <c r="J2588" s="43">
        <f>J2589</f>
        <v>0</v>
      </c>
      <c r="K2588" s="43">
        <f t="shared" si="1365"/>
        <v>0</v>
      </c>
      <c r="L2588" s="213"/>
      <c r="M2588" s="43">
        <f>M2589</f>
        <v>0</v>
      </c>
      <c r="N2588" s="43">
        <f t="shared" si="1365"/>
        <v>0</v>
      </c>
      <c r="O2588" s="213"/>
      <c r="P2588" s="43">
        <f>P2589</f>
        <v>0</v>
      </c>
    </row>
    <row r="2589" spans="2:16" ht="95.25" hidden="1" customHeight="1" x14ac:dyDescent="0.25">
      <c r="B2589" s="156" t="s">
        <v>2333</v>
      </c>
      <c r="C2589" s="65">
        <v>840</v>
      </c>
      <c r="D2589" s="61" t="s">
        <v>48</v>
      </c>
      <c r="E2589" s="61" t="s">
        <v>15</v>
      </c>
      <c r="F2589" s="93" t="s">
        <v>56</v>
      </c>
      <c r="G2589" s="59" t="s">
        <v>20</v>
      </c>
      <c r="H2589" s="43"/>
      <c r="I2589" s="213"/>
      <c r="J2589" s="43"/>
      <c r="K2589" s="43"/>
      <c r="L2589" s="213"/>
      <c r="M2589" s="43"/>
      <c r="N2589" s="43"/>
      <c r="O2589" s="213"/>
      <c r="P2589" s="43"/>
    </row>
    <row r="2590" spans="2:16" ht="45.75" thickBot="1" x14ac:dyDescent="0.3">
      <c r="B2590" s="156" t="s">
        <v>2055</v>
      </c>
      <c r="C2590" s="65">
        <v>833</v>
      </c>
      <c r="D2590" s="61" t="s">
        <v>269</v>
      </c>
      <c r="E2590" s="61" t="s">
        <v>63</v>
      </c>
      <c r="F2590" s="93" t="s">
        <v>1463</v>
      </c>
      <c r="G2590" s="58">
        <v>800</v>
      </c>
      <c r="H2590" s="43">
        <v>107</v>
      </c>
      <c r="I2590" s="213"/>
      <c r="J2590" s="43">
        <f>H2590+I2590</f>
        <v>107</v>
      </c>
      <c r="K2590" s="43">
        <v>107</v>
      </c>
      <c r="L2590" s="213"/>
      <c r="M2590" s="43">
        <f>K2590+L2590</f>
        <v>107</v>
      </c>
      <c r="N2590" s="43">
        <v>107</v>
      </c>
      <c r="O2590" s="213"/>
      <c r="P2590" s="43">
        <f>N2590+O2590</f>
        <v>107</v>
      </c>
    </row>
    <row r="2591" spans="2:16" s="12" customFormat="1" ht="45.75" customHeight="1" thickBot="1" x14ac:dyDescent="0.3">
      <c r="B2591" s="165" t="s">
        <v>2056</v>
      </c>
      <c r="C2591" s="133" t="s">
        <v>2057</v>
      </c>
      <c r="D2591" s="27"/>
      <c r="E2591" s="27"/>
      <c r="F2591" s="27"/>
      <c r="G2591" s="27"/>
      <c r="H2591" s="6">
        <f t="shared" ref="H2591:P2591" si="1366">H2605+H2592</f>
        <v>81661</v>
      </c>
      <c r="I2591" s="215">
        <f t="shared" si="1366"/>
        <v>0</v>
      </c>
      <c r="J2591" s="6">
        <f t="shared" si="1366"/>
        <v>81661</v>
      </c>
      <c r="K2591" s="6">
        <f t="shared" si="1366"/>
        <v>83972</v>
      </c>
      <c r="L2591" s="215">
        <f t="shared" si="1366"/>
        <v>0</v>
      </c>
      <c r="M2591" s="6">
        <f t="shared" si="1366"/>
        <v>83972</v>
      </c>
      <c r="N2591" s="6">
        <f t="shared" si="1366"/>
        <v>66785</v>
      </c>
      <c r="O2591" s="215">
        <f t="shared" si="1366"/>
        <v>0</v>
      </c>
      <c r="P2591" s="6">
        <f t="shared" si="1366"/>
        <v>66785</v>
      </c>
    </row>
    <row r="2592" spans="2:16" s="12" customFormat="1" ht="15.75" x14ac:dyDescent="0.25">
      <c r="B2592" s="160" t="s">
        <v>9</v>
      </c>
      <c r="C2592" s="49">
        <v>841</v>
      </c>
      <c r="D2592" s="47" t="s">
        <v>14</v>
      </c>
      <c r="E2592" s="46"/>
      <c r="F2592" s="49"/>
      <c r="G2592" s="48"/>
      <c r="H2592" s="44">
        <f>H2593</f>
        <v>81640</v>
      </c>
      <c r="I2592" s="216">
        <f t="shared" ref="I2592:J2594" si="1367">I2593</f>
        <v>0</v>
      </c>
      <c r="J2592" s="44">
        <f t="shared" si="1367"/>
        <v>81640</v>
      </c>
      <c r="K2592" s="44">
        <f t="shared" ref="K2592:N2594" si="1368">K2593</f>
        <v>83951</v>
      </c>
      <c r="L2592" s="216">
        <f t="shared" ref="L2592:M2594" si="1369">L2593</f>
        <v>0</v>
      </c>
      <c r="M2592" s="44">
        <f t="shared" si="1369"/>
        <v>83951</v>
      </c>
      <c r="N2592" s="44">
        <f t="shared" si="1368"/>
        <v>66764</v>
      </c>
      <c r="O2592" s="216">
        <f t="shared" ref="O2592:P2594" si="1370">O2593</f>
        <v>0</v>
      </c>
      <c r="P2592" s="44">
        <f t="shared" si="1370"/>
        <v>66764</v>
      </c>
    </row>
    <row r="2593" spans="2:16" s="12" customFormat="1" ht="15.75" x14ac:dyDescent="0.25">
      <c r="B2593" s="160" t="s">
        <v>43</v>
      </c>
      <c r="C2593" s="49">
        <v>841</v>
      </c>
      <c r="D2593" s="47" t="s">
        <v>14</v>
      </c>
      <c r="E2593" s="47" t="s">
        <v>44</v>
      </c>
      <c r="F2593" s="49"/>
      <c r="G2593" s="46"/>
      <c r="H2593" s="44">
        <f>H2594</f>
        <v>81640</v>
      </c>
      <c r="I2593" s="216">
        <f t="shared" si="1367"/>
        <v>0</v>
      </c>
      <c r="J2593" s="44">
        <f t="shared" si="1367"/>
        <v>81640</v>
      </c>
      <c r="K2593" s="44">
        <f t="shared" si="1368"/>
        <v>83951</v>
      </c>
      <c r="L2593" s="216">
        <f t="shared" si="1369"/>
        <v>0</v>
      </c>
      <c r="M2593" s="44">
        <f t="shared" si="1369"/>
        <v>83951</v>
      </c>
      <c r="N2593" s="44">
        <f t="shared" si="1368"/>
        <v>66764</v>
      </c>
      <c r="O2593" s="216">
        <f t="shared" si="1370"/>
        <v>0</v>
      </c>
      <c r="P2593" s="44">
        <f t="shared" si="1370"/>
        <v>66764</v>
      </c>
    </row>
    <row r="2594" spans="2:16" s="12" customFormat="1" ht="30" x14ac:dyDescent="0.25">
      <c r="B2594" s="157" t="s">
        <v>959</v>
      </c>
      <c r="C2594" s="49">
        <v>841</v>
      </c>
      <c r="D2594" s="52" t="s">
        <v>14</v>
      </c>
      <c r="E2594" s="52" t="s">
        <v>44</v>
      </c>
      <c r="F2594" s="99" t="s">
        <v>27</v>
      </c>
      <c r="G2594" s="51"/>
      <c r="H2594" s="43">
        <f>H2595</f>
        <v>81640</v>
      </c>
      <c r="I2594" s="213">
        <f t="shared" si="1367"/>
        <v>0</v>
      </c>
      <c r="J2594" s="43">
        <f t="shared" si="1367"/>
        <v>81640</v>
      </c>
      <c r="K2594" s="43">
        <f t="shared" si="1368"/>
        <v>83951</v>
      </c>
      <c r="L2594" s="213">
        <f t="shared" si="1369"/>
        <v>0</v>
      </c>
      <c r="M2594" s="43">
        <f t="shared" si="1369"/>
        <v>83951</v>
      </c>
      <c r="N2594" s="43">
        <f t="shared" si="1368"/>
        <v>66764</v>
      </c>
      <c r="O2594" s="213">
        <f t="shared" si="1370"/>
        <v>0</v>
      </c>
      <c r="P2594" s="43">
        <f t="shared" si="1370"/>
        <v>66764</v>
      </c>
    </row>
    <row r="2595" spans="2:16" s="12" customFormat="1" ht="48.75" customHeight="1" x14ac:dyDescent="0.25">
      <c r="B2595" s="159" t="s">
        <v>2058</v>
      </c>
      <c r="C2595" s="49">
        <v>841</v>
      </c>
      <c r="D2595" s="52" t="s">
        <v>14</v>
      </c>
      <c r="E2595" s="52" t="s">
        <v>44</v>
      </c>
      <c r="F2595" s="99" t="s">
        <v>2059</v>
      </c>
      <c r="G2595" s="51"/>
      <c r="H2595" s="43">
        <f t="shared" ref="H2595:P2595" si="1371">H2596+H2601+H2603</f>
        <v>81640</v>
      </c>
      <c r="I2595" s="213">
        <f t="shared" si="1371"/>
        <v>0</v>
      </c>
      <c r="J2595" s="43">
        <f t="shared" si="1371"/>
        <v>81640</v>
      </c>
      <c r="K2595" s="43">
        <f t="shared" si="1371"/>
        <v>83951</v>
      </c>
      <c r="L2595" s="213">
        <f t="shared" si="1371"/>
        <v>0</v>
      </c>
      <c r="M2595" s="43">
        <f t="shared" si="1371"/>
        <v>83951</v>
      </c>
      <c r="N2595" s="43">
        <f t="shared" si="1371"/>
        <v>66764</v>
      </c>
      <c r="O2595" s="213">
        <f t="shared" si="1371"/>
        <v>0</v>
      </c>
      <c r="P2595" s="43">
        <f t="shared" si="1371"/>
        <v>66764</v>
      </c>
    </row>
    <row r="2596" spans="2:16" s="12" customFormat="1" ht="99.75" customHeight="1" x14ac:dyDescent="0.25">
      <c r="B2596" s="162" t="s">
        <v>2060</v>
      </c>
      <c r="C2596" s="49">
        <v>841</v>
      </c>
      <c r="D2596" s="52" t="s">
        <v>14</v>
      </c>
      <c r="E2596" s="52" t="s">
        <v>44</v>
      </c>
      <c r="F2596" s="99" t="s">
        <v>2061</v>
      </c>
      <c r="G2596" s="51"/>
      <c r="H2596" s="43">
        <f t="shared" ref="H2596:P2596" si="1372">H2597+H2598+H2599+H2600</f>
        <v>81534</v>
      </c>
      <c r="I2596" s="213">
        <f t="shared" si="1372"/>
        <v>0</v>
      </c>
      <c r="J2596" s="43">
        <f t="shared" si="1372"/>
        <v>81534</v>
      </c>
      <c r="K2596" s="43">
        <f t="shared" si="1372"/>
        <v>83845</v>
      </c>
      <c r="L2596" s="213">
        <f t="shared" si="1372"/>
        <v>0</v>
      </c>
      <c r="M2596" s="43">
        <f t="shared" si="1372"/>
        <v>83845</v>
      </c>
      <c r="N2596" s="43">
        <f t="shared" si="1372"/>
        <v>66658</v>
      </c>
      <c r="O2596" s="213">
        <f t="shared" si="1372"/>
        <v>0</v>
      </c>
      <c r="P2596" s="43">
        <f t="shared" si="1372"/>
        <v>66658</v>
      </c>
    </row>
    <row r="2597" spans="2:16" s="12" customFormat="1" ht="144" customHeight="1" x14ac:dyDescent="0.25">
      <c r="B2597" s="157" t="s">
        <v>2062</v>
      </c>
      <c r="C2597" s="49">
        <v>841</v>
      </c>
      <c r="D2597" s="52" t="s">
        <v>14</v>
      </c>
      <c r="E2597" s="52" t="s">
        <v>44</v>
      </c>
      <c r="F2597" s="99" t="s">
        <v>2063</v>
      </c>
      <c r="G2597" s="52" t="s">
        <v>18</v>
      </c>
      <c r="H2597" s="43">
        <v>13277</v>
      </c>
      <c r="I2597" s="213">
        <v>3930</v>
      </c>
      <c r="J2597" s="43">
        <f t="shared" ref="J2597:J2604" si="1373">H2597+I2597</f>
        <v>17207</v>
      </c>
      <c r="K2597" s="43">
        <v>13818</v>
      </c>
      <c r="L2597" s="213">
        <v>3414</v>
      </c>
      <c r="M2597" s="43">
        <f>K2597+L2597</f>
        <v>17232</v>
      </c>
      <c r="N2597" s="43">
        <v>14366</v>
      </c>
      <c r="O2597" s="213">
        <v>2967</v>
      </c>
      <c r="P2597" s="43">
        <f>N2597+O2597</f>
        <v>17333</v>
      </c>
    </row>
    <row r="2598" spans="2:16" s="12" customFormat="1" ht="116.25" customHeight="1" x14ac:dyDescent="0.25">
      <c r="B2598" s="157" t="s">
        <v>2064</v>
      </c>
      <c r="C2598" s="49">
        <v>841</v>
      </c>
      <c r="D2598" s="52" t="s">
        <v>14</v>
      </c>
      <c r="E2598" s="52" t="s">
        <v>44</v>
      </c>
      <c r="F2598" s="99" t="s">
        <v>2063</v>
      </c>
      <c r="G2598" s="52" t="s">
        <v>20</v>
      </c>
      <c r="H2598" s="43">
        <v>2729</v>
      </c>
      <c r="I2598" s="213">
        <v>1</v>
      </c>
      <c r="J2598" s="43">
        <f t="shared" si="1373"/>
        <v>2730</v>
      </c>
      <c r="K2598" s="43">
        <v>4031</v>
      </c>
      <c r="L2598" s="213">
        <v>515</v>
      </c>
      <c r="M2598" s="43">
        <f>K2598+L2598</f>
        <v>4546</v>
      </c>
      <c r="N2598" s="43">
        <v>2983</v>
      </c>
      <c r="O2598" s="213">
        <v>-2967</v>
      </c>
      <c r="P2598" s="43">
        <f>N2598+O2598</f>
        <v>16</v>
      </c>
    </row>
    <row r="2599" spans="2:16" s="12" customFormat="1" ht="105.75" customHeight="1" x14ac:dyDescent="0.25">
      <c r="B2599" s="157" t="s">
        <v>2065</v>
      </c>
      <c r="C2599" s="49">
        <v>841</v>
      </c>
      <c r="D2599" s="52" t="s">
        <v>14</v>
      </c>
      <c r="E2599" s="52" t="s">
        <v>44</v>
      </c>
      <c r="F2599" s="99" t="s">
        <v>2063</v>
      </c>
      <c r="G2599" s="52" t="s">
        <v>71</v>
      </c>
      <c r="H2599" s="43">
        <v>65507</v>
      </c>
      <c r="I2599" s="213">
        <v>-3931</v>
      </c>
      <c r="J2599" s="43">
        <f t="shared" si="1373"/>
        <v>61576</v>
      </c>
      <c r="K2599" s="43">
        <v>65975</v>
      </c>
      <c r="L2599" s="213">
        <v>-3929</v>
      </c>
      <c r="M2599" s="43">
        <f>K2599+L2599</f>
        <v>62046</v>
      </c>
      <c r="N2599" s="43">
        <v>49288</v>
      </c>
      <c r="O2599" s="213"/>
      <c r="P2599" s="43">
        <f>N2599+O2599</f>
        <v>49288</v>
      </c>
    </row>
    <row r="2600" spans="2:16" s="12" customFormat="1" ht="97.5" customHeight="1" x14ac:dyDescent="0.25">
      <c r="B2600" s="159" t="s">
        <v>2066</v>
      </c>
      <c r="C2600" s="49">
        <v>841</v>
      </c>
      <c r="D2600" s="52" t="s">
        <v>14</v>
      </c>
      <c r="E2600" s="52" t="s">
        <v>44</v>
      </c>
      <c r="F2600" s="99" t="s">
        <v>2063</v>
      </c>
      <c r="G2600" s="52" t="s">
        <v>22</v>
      </c>
      <c r="H2600" s="43">
        <v>21</v>
      </c>
      <c r="I2600" s="213"/>
      <c r="J2600" s="43">
        <f t="shared" si="1373"/>
        <v>21</v>
      </c>
      <c r="K2600" s="43">
        <v>21</v>
      </c>
      <c r="L2600" s="213"/>
      <c r="M2600" s="43">
        <f>K2600+L2600</f>
        <v>21</v>
      </c>
      <c r="N2600" s="43">
        <v>21</v>
      </c>
      <c r="O2600" s="213"/>
      <c r="P2600" s="43">
        <f>N2600+O2600</f>
        <v>21</v>
      </c>
    </row>
    <row r="2601" spans="2:16" s="12" customFormat="1" ht="45" customHeight="1" x14ac:dyDescent="0.25">
      <c r="B2601" s="157" t="s">
        <v>279</v>
      </c>
      <c r="C2601" s="49">
        <v>841</v>
      </c>
      <c r="D2601" s="52" t="s">
        <v>14</v>
      </c>
      <c r="E2601" s="52" t="s">
        <v>44</v>
      </c>
      <c r="F2601" s="99" t="s">
        <v>2067</v>
      </c>
      <c r="G2601" s="51"/>
      <c r="H2601" s="43">
        <f t="shared" ref="H2601:P2601" si="1374">H2602</f>
        <v>51</v>
      </c>
      <c r="I2601" s="213">
        <f t="shared" si="1374"/>
        <v>0</v>
      </c>
      <c r="J2601" s="43">
        <f t="shared" si="1374"/>
        <v>51</v>
      </c>
      <c r="K2601" s="43">
        <f t="shared" si="1374"/>
        <v>51</v>
      </c>
      <c r="L2601" s="213">
        <f t="shared" si="1374"/>
        <v>0</v>
      </c>
      <c r="M2601" s="43">
        <f t="shared" si="1374"/>
        <v>51</v>
      </c>
      <c r="N2601" s="43">
        <f t="shared" si="1374"/>
        <v>51</v>
      </c>
      <c r="O2601" s="213">
        <f t="shared" si="1374"/>
        <v>0</v>
      </c>
      <c r="P2601" s="43">
        <f t="shared" si="1374"/>
        <v>51</v>
      </c>
    </row>
    <row r="2602" spans="2:16" s="12" customFormat="1" ht="102" customHeight="1" x14ac:dyDescent="0.25">
      <c r="B2602" s="157" t="s">
        <v>37</v>
      </c>
      <c r="C2602" s="49">
        <v>841</v>
      </c>
      <c r="D2602" s="52" t="s">
        <v>14</v>
      </c>
      <c r="E2602" s="52" t="s">
        <v>44</v>
      </c>
      <c r="F2602" s="99" t="s">
        <v>2068</v>
      </c>
      <c r="G2602" s="52" t="s">
        <v>18</v>
      </c>
      <c r="H2602" s="43">
        <v>51</v>
      </c>
      <c r="I2602" s="213"/>
      <c r="J2602" s="43">
        <f t="shared" si="1373"/>
        <v>51</v>
      </c>
      <c r="K2602" s="43">
        <v>51</v>
      </c>
      <c r="L2602" s="213"/>
      <c r="M2602" s="43">
        <f>K2602+L2602</f>
        <v>51</v>
      </c>
      <c r="N2602" s="43">
        <v>51</v>
      </c>
      <c r="O2602" s="213"/>
      <c r="P2602" s="43">
        <f>N2602+O2602</f>
        <v>51</v>
      </c>
    </row>
    <row r="2603" spans="2:16" s="12" customFormat="1" ht="15.75" x14ac:dyDescent="0.25">
      <c r="B2603" s="157" t="s">
        <v>1167</v>
      </c>
      <c r="C2603" s="49">
        <v>841</v>
      </c>
      <c r="D2603" s="52" t="s">
        <v>14</v>
      </c>
      <c r="E2603" s="52" t="s">
        <v>44</v>
      </c>
      <c r="F2603" s="99" t="s">
        <v>2069</v>
      </c>
      <c r="G2603" s="46"/>
      <c r="H2603" s="43">
        <f t="shared" ref="H2603:P2603" si="1375">H2604</f>
        <v>55</v>
      </c>
      <c r="I2603" s="213">
        <f t="shared" si="1375"/>
        <v>0</v>
      </c>
      <c r="J2603" s="43">
        <f t="shared" si="1375"/>
        <v>55</v>
      </c>
      <c r="K2603" s="43">
        <f t="shared" si="1375"/>
        <v>55</v>
      </c>
      <c r="L2603" s="213">
        <f t="shared" si="1375"/>
        <v>0</v>
      </c>
      <c r="M2603" s="43">
        <f t="shared" si="1375"/>
        <v>55</v>
      </c>
      <c r="N2603" s="43">
        <f t="shared" si="1375"/>
        <v>55</v>
      </c>
      <c r="O2603" s="213">
        <f t="shared" si="1375"/>
        <v>0</v>
      </c>
      <c r="P2603" s="43">
        <f t="shared" si="1375"/>
        <v>55</v>
      </c>
    </row>
    <row r="2604" spans="2:16" s="12" customFormat="1" ht="30" x14ac:dyDescent="0.25">
      <c r="B2604" s="162" t="s">
        <v>1171</v>
      </c>
      <c r="C2604" s="49">
        <v>841</v>
      </c>
      <c r="D2604" s="52" t="s">
        <v>14</v>
      </c>
      <c r="E2604" s="52" t="s">
        <v>44</v>
      </c>
      <c r="F2604" s="99" t="s">
        <v>2070</v>
      </c>
      <c r="G2604" s="52" t="s">
        <v>20</v>
      </c>
      <c r="H2604" s="43">
        <v>55</v>
      </c>
      <c r="I2604" s="213"/>
      <c r="J2604" s="43">
        <f t="shared" si="1373"/>
        <v>55</v>
      </c>
      <c r="K2604" s="43">
        <v>55</v>
      </c>
      <c r="L2604" s="213"/>
      <c r="M2604" s="43">
        <f>K2604+L2604</f>
        <v>55</v>
      </c>
      <c r="N2604" s="43">
        <v>55</v>
      </c>
      <c r="O2604" s="213"/>
      <c r="P2604" s="43">
        <f>N2604+O2604</f>
        <v>55</v>
      </c>
    </row>
    <row r="2605" spans="2:16" s="12" customFormat="1" ht="15.75" x14ac:dyDescent="0.25">
      <c r="B2605" s="158" t="s">
        <v>47</v>
      </c>
      <c r="C2605" s="65">
        <v>841</v>
      </c>
      <c r="D2605" s="19" t="s">
        <v>360</v>
      </c>
      <c r="E2605" s="19"/>
      <c r="F2605" s="19"/>
      <c r="G2605" s="29"/>
      <c r="H2605" s="8">
        <f>H2606</f>
        <v>21</v>
      </c>
      <c r="I2605" s="211">
        <f t="shared" ref="I2605:J2609" si="1376">I2606</f>
        <v>0</v>
      </c>
      <c r="J2605" s="8">
        <f t="shared" si="1376"/>
        <v>21</v>
      </c>
      <c r="K2605" s="8">
        <f t="shared" ref="K2605:N2609" si="1377">K2606</f>
        <v>21</v>
      </c>
      <c r="L2605" s="211">
        <f t="shared" ref="L2605:M2609" si="1378">L2606</f>
        <v>0</v>
      </c>
      <c r="M2605" s="8">
        <f t="shared" si="1378"/>
        <v>21</v>
      </c>
      <c r="N2605" s="8">
        <f t="shared" si="1377"/>
        <v>21</v>
      </c>
      <c r="O2605" s="211">
        <f t="shared" ref="O2605:P2609" si="1379">O2606</f>
        <v>0</v>
      </c>
      <c r="P2605" s="8">
        <f t="shared" si="1379"/>
        <v>21</v>
      </c>
    </row>
    <row r="2606" spans="2:16" s="12" customFormat="1" ht="29.25" x14ac:dyDescent="0.25">
      <c r="B2606" s="158" t="s">
        <v>49</v>
      </c>
      <c r="C2606" s="65">
        <v>841</v>
      </c>
      <c r="D2606" s="34" t="s">
        <v>48</v>
      </c>
      <c r="E2606" s="34" t="s">
        <v>15</v>
      </c>
      <c r="F2606" s="33"/>
      <c r="G2606" s="35"/>
      <c r="H2606" s="8">
        <f>H2607</f>
        <v>21</v>
      </c>
      <c r="I2606" s="211">
        <f t="shared" si="1376"/>
        <v>0</v>
      </c>
      <c r="J2606" s="8">
        <f t="shared" si="1376"/>
        <v>21</v>
      </c>
      <c r="K2606" s="8">
        <f t="shared" si="1377"/>
        <v>21</v>
      </c>
      <c r="L2606" s="211">
        <f t="shared" si="1378"/>
        <v>0</v>
      </c>
      <c r="M2606" s="8">
        <f t="shared" si="1378"/>
        <v>21</v>
      </c>
      <c r="N2606" s="8">
        <f t="shared" si="1377"/>
        <v>21</v>
      </c>
      <c r="O2606" s="211">
        <f t="shared" si="1379"/>
        <v>0</v>
      </c>
      <c r="P2606" s="8">
        <f t="shared" si="1379"/>
        <v>21</v>
      </c>
    </row>
    <row r="2607" spans="2:16" s="12" customFormat="1" ht="30" x14ac:dyDescent="0.25">
      <c r="B2607" s="156" t="s">
        <v>50</v>
      </c>
      <c r="C2607" s="65">
        <v>841</v>
      </c>
      <c r="D2607" s="61" t="s">
        <v>48</v>
      </c>
      <c r="E2607" s="61" t="s">
        <v>15</v>
      </c>
      <c r="F2607" s="93" t="s">
        <v>51</v>
      </c>
      <c r="G2607" s="35"/>
      <c r="H2607" s="9">
        <f>H2608</f>
        <v>21</v>
      </c>
      <c r="I2607" s="217">
        <f t="shared" si="1376"/>
        <v>0</v>
      </c>
      <c r="J2607" s="9">
        <f t="shared" si="1376"/>
        <v>21</v>
      </c>
      <c r="K2607" s="9">
        <f t="shared" si="1377"/>
        <v>21</v>
      </c>
      <c r="L2607" s="217">
        <f t="shared" si="1378"/>
        <v>0</v>
      </c>
      <c r="M2607" s="9">
        <f t="shared" si="1378"/>
        <v>21</v>
      </c>
      <c r="N2607" s="9">
        <f t="shared" si="1377"/>
        <v>21</v>
      </c>
      <c r="O2607" s="217">
        <f t="shared" si="1379"/>
        <v>0</v>
      </c>
      <c r="P2607" s="9">
        <f t="shared" si="1379"/>
        <v>21</v>
      </c>
    </row>
    <row r="2608" spans="2:16" s="12" customFormat="1" ht="30" x14ac:dyDescent="0.25">
      <c r="B2608" s="156" t="s">
        <v>205</v>
      </c>
      <c r="C2608" s="65">
        <v>841</v>
      </c>
      <c r="D2608" s="61" t="s">
        <v>48</v>
      </c>
      <c r="E2608" s="61" t="s">
        <v>15</v>
      </c>
      <c r="F2608" s="93" t="s">
        <v>53</v>
      </c>
      <c r="G2608" s="35"/>
      <c r="H2608" s="9">
        <f>H2609</f>
        <v>21</v>
      </c>
      <c r="I2608" s="217">
        <f t="shared" si="1376"/>
        <v>0</v>
      </c>
      <c r="J2608" s="9">
        <f t="shared" si="1376"/>
        <v>21</v>
      </c>
      <c r="K2608" s="9">
        <f t="shared" si="1377"/>
        <v>21</v>
      </c>
      <c r="L2608" s="217">
        <f t="shared" si="1378"/>
        <v>0</v>
      </c>
      <c r="M2608" s="9">
        <f t="shared" si="1378"/>
        <v>21</v>
      </c>
      <c r="N2608" s="9">
        <f t="shared" si="1377"/>
        <v>21</v>
      </c>
      <c r="O2608" s="217">
        <f t="shared" si="1379"/>
        <v>0</v>
      </c>
      <c r="P2608" s="9">
        <f t="shared" si="1379"/>
        <v>21</v>
      </c>
    </row>
    <row r="2609" spans="2:16" s="12" customFormat="1" ht="30" x14ac:dyDescent="0.25">
      <c r="B2609" s="156" t="s">
        <v>54</v>
      </c>
      <c r="C2609" s="65">
        <v>841</v>
      </c>
      <c r="D2609" s="61" t="s">
        <v>48</v>
      </c>
      <c r="E2609" s="61" t="s">
        <v>15</v>
      </c>
      <c r="F2609" s="93" t="s">
        <v>55</v>
      </c>
      <c r="G2609" s="58"/>
      <c r="H2609" s="9">
        <f>H2610</f>
        <v>21</v>
      </c>
      <c r="I2609" s="217">
        <f t="shared" si="1376"/>
        <v>0</v>
      </c>
      <c r="J2609" s="9">
        <f t="shared" si="1376"/>
        <v>21</v>
      </c>
      <c r="K2609" s="9">
        <f t="shared" si="1377"/>
        <v>21</v>
      </c>
      <c r="L2609" s="217">
        <f t="shared" si="1378"/>
        <v>0</v>
      </c>
      <c r="M2609" s="9">
        <f t="shared" si="1378"/>
        <v>21</v>
      </c>
      <c r="N2609" s="9">
        <f t="shared" si="1377"/>
        <v>21</v>
      </c>
      <c r="O2609" s="217">
        <f t="shared" si="1379"/>
        <v>0</v>
      </c>
      <c r="P2609" s="9">
        <f t="shared" si="1379"/>
        <v>21</v>
      </c>
    </row>
    <row r="2610" spans="2:16" s="12" customFormat="1" ht="102" customHeight="1" thickBot="1" x14ac:dyDescent="0.3">
      <c r="B2610" s="156" t="s">
        <v>2325</v>
      </c>
      <c r="C2610" s="65">
        <v>841</v>
      </c>
      <c r="D2610" s="61" t="s">
        <v>48</v>
      </c>
      <c r="E2610" s="61" t="s">
        <v>15</v>
      </c>
      <c r="F2610" s="93" t="s">
        <v>56</v>
      </c>
      <c r="G2610" s="59" t="s">
        <v>20</v>
      </c>
      <c r="H2610" s="43">
        <v>21</v>
      </c>
      <c r="I2610" s="213"/>
      <c r="J2610" s="43">
        <f>H2610+I2610</f>
        <v>21</v>
      </c>
      <c r="K2610" s="43">
        <v>21</v>
      </c>
      <c r="L2610" s="213"/>
      <c r="M2610" s="43">
        <f>K2610+L2610</f>
        <v>21</v>
      </c>
      <c r="N2610" s="43">
        <v>21</v>
      </c>
      <c r="O2610" s="213"/>
      <c r="P2610" s="43">
        <f>N2610+O2610</f>
        <v>21</v>
      </c>
    </row>
    <row r="2611" spans="2:16" s="12" customFormat="1" ht="48" customHeight="1" thickBot="1" x14ac:dyDescent="0.3">
      <c r="B2611" s="165" t="s">
        <v>2071</v>
      </c>
      <c r="C2611" s="28">
        <v>843</v>
      </c>
      <c r="D2611" s="27"/>
      <c r="E2611" s="27"/>
      <c r="F2611" s="27"/>
      <c r="G2611" s="27"/>
      <c r="H2611" s="6">
        <f t="shared" ref="H2611:P2611" si="1380">H2620+H2612</f>
        <v>33575</v>
      </c>
      <c r="I2611" s="215">
        <f t="shared" si="1380"/>
        <v>0</v>
      </c>
      <c r="J2611" s="6">
        <f t="shared" si="1380"/>
        <v>33575</v>
      </c>
      <c r="K2611" s="6">
        <f t="shared" si="1380"/>
        <v>34566</v>
      </c>
      <c r="L2611" s="215">
        <f t="shared" si="1380"/>
        <v>-962</v>
      </c>
      <c r="M2611" s="6">
        <f t="shared" si="1380"/>
        <v>33604</v>
      </c>
      <c r="N2611" s="6">
        <f t="shared" si="1380"/>
        <v>34687</v>
      </c>
      <c r="O2611" s="215">
        <f t="shared" si="1380"/>
        <v>-966</v>
      </c>
      <c r="P2611" s="6">
        <f t="shared" si="1380"/>
        <v>33721</v>
      </c>
    </row>
    <row r="2612" spans="2:16" s="12" customFormat="1" ht="15.75" x14ac:dyDescent="0.25">
      <c r="B2612" s="160" t="s">
        <v>9</v>
      </c>
      <c r="C2612" s="50" t="s">
        <v>2072</v>
      </c>
      <c r="D2612" s="47" t="s">
        <v>14</v>
      </c>
      <c r="E2612" s="46"/>
      <c r="F2612" s="49"/>
      <c r="G2612" s="46"/>
      <c r="H2612" s="44">
        <f>H2613</f>
        <v>33532</v>
      </c>
      <c r="I2612" s="216">
        <f t="shared" ref="I2612:J2614" si="1381">I2613</f>
        <v>0</v>
      </c>
      <c r="J2612" s="44">
        <f t="shared" si="1381"/>
        <v>33532</v>
      </c>
      <c r="K2612" s="44">
        <f t="shared" ref="K2612:N2614" si="1382">K2613</f>
        <v>34523</v>
      </c>
      <c r="L2612" s="216">
        <f t="shared" ref="L2612:M2614" si="1383">L2613</f>
        <v>-962</v>
      </c>
      <c r="M2612" s="44">
        <f t="shared" si="1383"/>
        <v>33561</v>
      </c>
      <c r="N2612" s="44">
        <f t="shared" si="1382"/>
        <v>34644</v>
      </c>
      <c r="O2612" s="216">
        <f t="shared" ref="O2612:P2614" si="1384">O2613</f>
        <v>-966</v>
      </c>
      <c r="P2612" s="44">
        <f t="shared" si="1384"/>
        <v>33678</v>
      </c>
    </row>
    <row r="2613" spans="2:16" s="12" customFormat="1" ht="50.25" customHeight="1" x14ac:dyDescent="0.25">
      <c r="B2613" s="160" t="s">
        <v>62</v>
      </c>
      <c r="C2613" s="50" t="s">
        <v>2072</v>
      </c>
      <c r="D2613" s="47" t="s">
        <v>14</v>
      </c>
      <c r="E2613" s="47" t="s">
        <v>63</v>
      </c>
      <c r="F2613" s="49"/>
      <c r="G2613" s="46"/>
      <c r="H2613" s="44">
        <f>H2614</f>
        <v>33532</v>
      </c>
      <c r="I2613" s="216">
        <f t="shared" si="1381"/>
        <v>0</v>
      </c>
      <c r="J2613" s="44">
        <f t="shared" si="1381"/>
        <v>33532</v>
      </c>
      <c r="K2613" s="44">
        <f t="shared" si="1382"/>
        <v>34523</v>
      </c>
      <c r="L2613" s="216">
        <f t="shared" si="1383"/>
        <v>-962</v>
      </c>
      <c r="M2613" s="44">
        <f t="shared" si="1383"/>
        <v>33561</v>
      </c>
      <c r="N2613" s="44">
        <f t="shared" si="1382"/>
        <v>34644</v>
      </c>
      <c r="O2613" s="216">
        <f t="shared" si="1384"/>
        <v>-966</v>
      </c>
      <c r="P2613" s="44">
        <f t="shared" si="1384"/>
        <v>33678</v>
      </c>
    </row>
    <row r="2614" spans="2:16" s="13" customFormat="1" ht="15.75" x14ac:dyDescent="0.25">
      <c r="B2614" s="157" t="s">
        <v>28</v>
      </c>
      <c r="C2614" s="50" t="s">
        <v>2072</v>
      </c>
      <c r="D2614" s="52" t="s">
        <v>14</v>
      </c>
      <c r="E2614" s="52" t="s">
        <v>63</v>
      </c>
      <c r="F2614" s="98">
        <v>99</v>
      </c>
      <c r="G2614" s="51"/>
      <c r="H2614" s="43">
        <f>H2615</f>
        <v>33532</v>
      </c>
      <c r="I2614" s="213">
        <f t="shared" si="1381"/>
        <v>0</v>
      </c>
      <c r="J2614" s="43">
        <f t="shared" si="1381"/>
        <v>33532</v>
      </c>
      <c r="K2614" s="43">
        <f t="shared" si="1382"/>
        <v>34523</v>
      </c>
      <c r="L2614" s="213">
        <f t="shared" si="1383"/>
        <v>-962</v>
      </c>
      <c r="M2614" s="43">
        <f t="shared" si="1383"/>
        <v>33561</v>
      </c>
      <c r="N2614" s="43">
        <f t="shared" si="1382"/>
        <v>34644</v>
      </c>
      <c r="O2614" s="213">
        <f t="shared" si="1384"/>
        <v>-966</v>
      </c>
      <c r="P2614" s="43">
        <f t="shared" si="1384"/>
        <v>33678</v>
      </c>
    </row>
    <row r="2615" spans="2:16" s="13" customFormat="1" ht="15.75" x14ac:dyDescent="0.25">
      <c r="B2615" s="159" t="s">
        <v>29</v>
      </c>
      <c r="C2615" s="50" t="s">
        <v>2072</v>
      </c>
      <c r="D2615" s="52" t="s">
        <v>14</v>
      </c>
      <c r="E2615" s="52" t="s">
        <v>63</v>
      </c>
      <c r="F2615" s="99" t="s">
        <v>30</v>
      </c>
      <c r="G2615" s="51"/>
      <c r="H2615" s="43">
        <f t="shared" ref="H2615:P2615" si="1385">H2617+H2618+H2619</f>
        <v>33532</v>
      </c>
      <c r="I2615" s="213">
        <f t="shared" si="1385"/>
        <v>0</v>
      </c>
      <c r="J2615" s="43">
        <f t="shared" si="1385"/>
        <v>33532</v>
      </c>
      <c r="K2615" s="43">
        <f t="shared" si="1385"/>
        <v>34523</v>
      </c>
      <c r="L2615" s="213">
        <f t="shared" si="1385"/>
        <v>-962</v>
      </c>
      <c r="M2615" s="43">
        <f t="shared" si="1385"/>
        <v>33561</v>
      </c>
      <c r="N2615" s="43">
        <f t="shared" si="1385"/>
        <v>34644</v>
      </c>
      <c r="O2615" s="213">
        <f t="shared" si="1385"/>
        <v>-966</v>
      </c>
      <c r="P2615" s="43">
        <f t="shared" si="1385"/>
        <v>33678</v>
      </c>
    </row>
    <row r="2616" spans="2:16" s="13" customFormat="1" ht="105.75" hidden="1" customHeight="1" x14ac:dyDescent="0.25">
      <c r="B2616" s="159" t="s">
        <v>2310</v>
      </c>
      <c r="C2616" s="50" t="s">
        <v>2072</v>
      </c>
      <c r="D2616" s="52" t="s">
        <v>14</v>
      </c>
      <c r="E2616" s="52" t="s">
        <v>63</v>
      </c>
      <c r="F2616" s="99" t="s">
        <v>36</v>
      </c>
      <c r="G2616" s="52" t="s">
        <v>18</v>
      </c>
      <c r="H2616" s="43"/>
      <c r="I2616" s="213"/>
      <c r="J2616" s="43"/>
      <c r="K2616" s="43"/>
      <c r="L2616" s="213"/>
      <c r="M2616" s="43"/>
      <c r="N2616" s="43"/>
      <c r="O2616" s="213"/>
      <c r="P2616" s="43"/>
    </row>
    <row r="2617" spans="2:16" s="13" customFormat="1" ht="99.75" customHeight="1" x14ac:dyDescent="0.25">
      <c r="B2617" s="162" t="s">
        <v>37</v>
      </c>
      <c r="C2617" s="50" t="s">
        <v>2072</v>
      </c>
      <c r="D2617" s="52" t="s">
        <v>14</v>
      </c>
      <c r="E2617" s="52" t="s">
        <v>63</v>
      </c>
      <c r="F2617" s="99" t="s">
        <v>38</v>
      </c>
      <c r="G2617" s="52" t="s">
        <v>18</v>
      </c>
      <c r="H2617" s="43">
        <v>31475</v>
      </c>
      <c r="I2617" s="213"/>
      <c r="J2617" s="43">
        <f>H2617+I2617</f>
        <v>31475</v>
      </c>
      <c r="K2617" s="43">
        <v>32466</v>
      </c>
      <c r="L2617" s="213">
        <v>-962</v>
      </c>
      <c r="M2617" s="43">
        <f>K2617+L2617</f>
        <v>31504</v>
      </c>
      <c r="N2617" s="43">
        <v>32587</v>
      </c>
      <c r="O2617" s="213">
        <v>-966</v>
      </c>
      <c r="P2617" s="43">
        <f>N2617+O2617</f>
        <v>31621</v>
      </c>
    </row>
    <row r="2618" spans="2:16" s="12" customFormat="1" ht="52.5" customHeight="1" x14ac:dyDescent="0.25">
      <c r="B2618" s="157" t="s">
        <v>39</v>
      </c>
      <c r="C2618" s="50" t="s">
        <v>2072</v>
      </c>
      <c r="D2618" s="52" t="s">
        <v>14</v>
      </c>
      <c r="E2618" s="52" t="s">
        <v>63</v>
      </c>
      <c r="F2618" s="99" t="s">
        <v>38</v>
      </c>
      <c r="G2618" s="52" t="s">
        <v>20</v>
      </c>
      <c r="H2618" s="43">
        <v>2027</v>
      </c>
      <c r="I2618" s="213"/>
      <c r="J2618" s="43">
        <f>H2618+I2618</f>
        <v>2027</v>
      </c>
      <c r="K2618" s="43">
        <v>2027</v>
      </c>
      <c r="L2618" s="213"/>
      <c r="M2618" s="43">
        <f>K2618+L2618</f>
        <v>2027</v>
      </c>
      <c r="N2618" s="43">
        <v>2027</v>
      </c>
      <c r="O2618" s="213"/>
      <c r="P2618" s="43">
        <f>N2618+O2618</f>
        <v>2027</v>
      </c>
    </row>
    <row r="2619" spans="2:16" s="12" customFormat="1" ht="51" customHeight="1" x14ac:dyDescent="0.25">
      <c r="B2619" s="157" t="s">
        <v>40</v>
      </c>
      <c r="C2619" s="50" t="s">
        <v>2072</v>
      </c>
      <c r="D2619" s="52" t="s">
        <v>14</v>
      </c>
      <c r="E2619" s="52" t="s">
        <v>63</v>
      </c>
      <c r="F2619" s="99" t="s">
        <v>38</v>
      </c>
      <c r="G2619" s="52" t="s">
        <v>22</v>
      </c>
      <c r="H2619" s="43">
        <v>30</v>
      </c>
      <c r="I2619" s="213"/>
      <c r="J2619" s="43">
        <f>H2619+I2619</f>
        <v>30</v>
      </c>
      <c r="K2619" s="43">
        <v>30</v>
      </c>
      <c r="L2619" s="213"/>
      <c r="M2619" s="43">
        <f>K2619+L2619</f>
        <v>30</v>
      </c>
      <c r="N2619" s="43">
        <v>30</v>
      </c>
      <c r="O2619" s="213"/>
      <c r="P2619" s="43">
        <f>N2619+O2619</f>
        <v>30</v>
      </c>
    </row>
    <row r="2620" spans="2:16" s="12" customFormat="1" ht="15.75" x14ac:dyDescent="0.25">
      <c r="B2620" s="158" t="s">
        <v>47</v>
      </c>
      <c r="C2620" s="66" t="s">
        <v>2072</v>
      </c>
      <c r="D2620" s="19" t="s">
        <v>360</v>
      </c>
      <c r="E2620" s="19"/>
      <c r="F2620" s="19"/>
      <c r="G2620" s="29"/>
      <c r="H2620" s="8">
        <f>H2621</f>
        <v>43</v>
      </c>
      <c r="I2620" s="211">
        <f t="shared" ref="I2620:J2624" si="1386">I2621</f>
        <v>0</v>
      </c>
      <c r="J2620" s="8">
        <f t="shared" si="1386"/>
        <v>43</v>
      </c>
      <c r="K2620" s="8">
        <f t="shared" ref="K2620:N2624" si="1387">K2621</f>
        <v>43</v>
      </c>
      <c r="L2620" s="211">
        <f t="shared" ref="L2620:M2624" si="1388">L2621</f>
        <v>0</v>
      </c>
      <c r="M2620" s="8">
        <f t="shared" si="1388"/>
        <v>43</v>
      </c>
      <c r="N2620" s="8">
        <f t="shared" si="1387"/>
        <v>43</v>
      </c>
      <c r="O2620" s="211">
        <f t="shared" ref="O2620:P2624" si="1389">O2621</f>
        <v>0</v>
      </c>
      <c r="P2620" s="8">
        <f t="shared" si="1389"/>
        <v>43</v>
      </c>
    </row>
    <row r="2621" spans="2:16" ht="29.25" x14ac:dyDescent="0.25">
      <c r="B2621" s="158" t="s">
        <v>49</v>
      </c>
      <c r="C2621" s="66" t="s">
        <v>2072</v>
      </c>
      <c r="D2621" s="34" t="s">
        <v>48</v>
      </c>
      <c r="E2621" s="34" t="s">
        <v>15</v>
      </c>
      <c r="F2621" s="33"/>
      <c r="G2621" s="35"/>
      <c r="H2621" s="8">
        <f>H2622</f>
        <v>43</v>
      </c>
      <c r="I2621" s="211">
        <f t="shared" si="1386"/>
        <v>0</v>
      </c>
      <c r="J2621" s="8">
        <f t="shared" si="1386"/>
        <v>43</v>
      </c>
      <c r="K2621" s="8">
        <f t="shared" si="1387"/>
        <v>43</v>
      </c>
      <c r="L2621" s="211">
        <f t="shared" si="1388"/>
        <v>0</v>
      </c>
      <c r="M2621" s="8">
        <f t="shared" si="1388"/>
        <v>43</v>
      </c>
      <c r="N2621" s="8">
        <f t="shared" si="1387"/>
        <v>43</v>
      </c>
      <c r="O2621" s="211">
        <f t="shared" si="1389"/>
        <v>0</v>
      </c>
      <c r="P2621" s="8">
        <f t="shared" si="1389"/>
        <v>43</v>
      </c>
    </row>
    <row r="2622" spans="2:16" ht="36.75" customHeight="1" x14ac:dyDescent="0.25">
      <c r="B2622" s="156" t="s">
        <v>50</v>
      </c>
      <c r="C2622" s="66" t="s">
        <v>2072</v>
      </c>
      <c r="D2622" s="61" t="s">
        <v>48</v>
      </c>
      <c r="E2622" s="61" t="s">
        <v>15</v>
      </c>
      <c r="F2622" s="93" t="s">
        <v>51</v>
      </c>
      <c r="G2622" s="35"/>
      <c r="H2622" s="9">
        <f>H2623</f>
        <v>43</v>
      </c>
      <c r="I2622" s="217">
        <f t="shared" si="1386"/>
        <v>0</v>
      </c>
      <c r="J2622" s="9">
        <f t="shared" si="1386"/>
        <v>43</v>
      </c>
      <c r="K2622" s="9">
        <f t="shared" si="1387"/>
        <v>43</v>
      </c>
      <c r="L2622" s="217">
        <f t="shared" si="1388"/>
        <v>0</v>
      </c>
      <c r="M2622" s="9">
        <f t="shared" si="1388"/>
        <v>43</v>
      </c>
      <c r="N2622" s="9">
        <f t="shared" si="1387"/>
        <v>43</v>
      </c>
      <c r="O2622" s="217">
        <f t="shared" si="1389"/>
        <v>0</v>
      </c>
      <c r="P2622" s="9">
        <f t="shared" si="1389"/>
        <v>43</v>
      </c>
    </row>
    <row r="2623" spans="2:16" ht="41.25" customHeight="1" x14ac:dyDescent="0.25">
      <c r="B2623" s="156" t="s">
        <v>205</v>
      </c>
      <c r="C2623" s="66" t="s">
        <v>2072</v>
      </c>
      <c r="D2623" s="61" t="s">
        <v>48</v>
      </c>
      <c r="E2623" s="61" t="s">
        <v>15</v>
      </c>
      <c r="F2623" s="93" t="s">
        <v>53</v>
      </c>
      <c r="G2623" s="35"/>
      <c r="H2623" s="9">
        <f>H2624</f>
        <v>43</v>
      </c>
      <c r="I2623" s="217">
        <f t="shared" si="1386"/>
        <v>0</v>
      </c>
      <c r="J2623" s="9">
        <f t="shared" si="1386"/>
        <v>43</v>
      </c>
      <c r="K2623" s="9">
        <f t="shared" si="1387"/>
        <v>43</v>
      </c>
      <c r="L2623" s="217">
        <f t="shared" si="1388"/>
        <v>0</v>
      </c>
      <c r="M2623" s="9">
        <f t="shared" si="1388"/>
        <v>43</v>
      </c>
      <c r="N2623" s="9">
        <f t="shared" si="1387"/>
        <v>43</v>
      </c>
      <c r="O2623" s="217">
        <f t="shared" si="1389"/>
        <v>0</v>
      </c>
      <c r="P2623" s="9">
        <f t="shared" si="1389"/>
        <v>43</v>
      </c>
    </row>
    <row r="2624" spans="2:16" ht="30" x14ac:dyDescent="0.25">
      <c r="B2624" s="156" t="s">
        <v>54</v>
      </c>
      <c r="C2624" s="66" t="s">
        <v>2072</v>
      </c>
      <c r="D2624" s="61" t="s">
        <v>48</v>
      </c>
      <c r="E2624" s="61" t="s">
        <v>15</v>
      </c>
      <c r="F2624" s="93" t="s">
        <v>55</v>
      </c>
      <c r="G2624" s="58"/>
      <c r="H2624" s="9">
        <f>H2625</f>
        <v>43</v>
      </c>
      <c r="I2624" s="217">
        <f t="shared" si="1386"/>
        <v>0</v>
      </c>
      <c r="J2624" s="9">
        <f t="shared" si="1386"/>
        <v>43</v>
      </c>
      <c r="K2624" s="9">
        <f t="shared" si="1387"/>
        <v>43</v>
      </c>
      <c r="L2624" s="217">
        <f t="shared" si="1388"/>
        <v>0</v>
      </c>
      <c r="M2624" s="9">
        <f t="shared" si="1388"/>
        <v>43</v>
      </c>
      <c r="N2624" s="9">
        <f t="shared" si="1387"/>
        <v>43</v>
      </c>
      <c r="O2624" s="217">
        <f t="shared" si="1389"/>
        <v>0</v>
      </c>
      <c r="P2624" s="9">
        <f t="shared" si="1389"/>
        <v>43</v>
      </c>
    </row>
    <row r="2625" spans="2:16" s="12" customFormat="1" ht="90" customHeight="1" thickBot="1" x14ac:dyDescent="0.3">
      <c r="B2625" s="156" t="s">
        <v>2321</v>
      </c>
      <c r="C2625" s="66" t="s">
        <v>2072</v>
      </c>
      <c r="D2625" s="61" t="s">
        <v>48</v>
      </c>
      <c r="E2625" s="61" t="s">
        <v>15</v>
      </c>
      <c r="F2625" s="93" t="s">
        <v>56</v>
      </c>
      <c r="G2625" s="59" t="s">
        <v>20</v>
      </c>
      <c r="H2625" s="43">
        <v>43</v>
      </c>
      <c r="I2625" s="213"/>
      <c r="J2625" s="43">
        <f>H2625+I2625</f>
        <v>43</v>
      </c>
      <c r="K2625" s="43">
        <v>43</v>
      </c>
      <c r="L2625" s="213"/>
      <c r="M2625" s="43">
        <f>K2625+L2625</f>
        <v>43</v>
      </c>
      <c r="N2625" s="43">
        <v>43</v>
      </c>
      <c r="O2625" s="213"/>
      <c r="P2625" s="43">
        <f>N2625+O2625</f>
        <v>43</v>
      </c>
    </row>
    <row r="2626" spans="2:16" s="12" customFormat="1" ht="20.25" customHeight="1" thickBot="1" x14ac:dyDescent="0.3">
      <c r="B2626" s="165" t="s">
        <v>2073</v>
      </c>
      <c r="C2626" s="28">
        <v>852</v>
      </c>
      <c r="D2626" s="28"/>
      <c r="E2626" s="28"/>
      <c r="F2626" s="28"/>
      <c r="G2626" s="28"/>
      <c r="H2626" s="37">
        <f t="shared" ref="H2626:P2626" si="1390">H2627+H2652</f>
        <v>254347</v>
      </c>
      <c r="I2626" s="229">
        <f t="shared" si="1390"/>
        <v>13021</v>
      </c>
      <c r="J2626" s="37">
        <f t="shared" si="1390"/>
        <v>267368</v>
      </c>
      <c r="K2626" s="37">
        <f t="shared" si="1390"/>
        <v>262586</v>
      </c>
      <c r="L2626" s="229">
        <f t="shared" si="1390"/>
        <v>9001</v>
      </c>
      <c r="M2626" s="37">
        <f t="shared" si="1390"/>
        <v>271587</v>
      </c>
      <c r="N2626" s="37">
        <f t="shared" si="1390"/>
        <v>267190</v>
      </c>
      <c r="O2626" s="229">
        <f t="shared" si="1390"/>
        <v>8674</v>
      </c>
      <c r="P2626" s="37">
        <f t="shared" si="1390"/>
        <v>275864</v>
      </c>
    </row>
    <row r="2627" spans="2:16" s="12" customFormat="1" ht="15.75" x14ac:dyDescent="0.25">
      <c r="B2627" s="166" t="s">
        <v>154</v>
      </c>
      <c r="C2627" s="17" t="s">
        <v>2074</v>
      </c>
      <c r="D2627" s="127" t="s">
        <v>63</v>
      </c>
      <c r="E2627" s="126"/>
      <c r="F2627" s="128"/>
      <c r="G2627" s="129"/>
      <c r="H2627" s="44">
        <f>H2628</f>
        <v>254318</v>
      </c>
      <c r="I2627" s="216">
        <f t="shared" ref="I2627:J2629" si="1391">I2628</f>
        <v>13021</v>
      </c>
      <c r="J2627" s="44">
        <f t="shared" si="1391"/>
        <v>267339</v>
      </c>
      <c r="K2627" s="44">
        <f t="shared" ref="K2627:P2627" si="1392">K2628</f>
        <v>262557</v>
      </c>
      <c r="L2627" s="216">
        <f t="shared" si="1392"/>
        <v>9001</v>
      </c>
      <c r="M2627" s="44">
        <f t="shared" si="1392"/>
        <v>271558</v>
      </c>
      <c r="N2627" s="44">
        <f t="shared" si="1392"/>
        <v>267161</v>
      </c>
      <c r="O2627" s="216">
        <f t="shared" si="1392"/>
        <v>8674</v>
      </c>
      <c r="P2627" s="44">
        <f t="shared" si="1392"/>
        <v>275835</v>
      </c>
    </row>
    <row r="2628" spans="2:16" s="12" customFormat="1" ht="15" customHeight="1" x14ac:dyDescent="0.25">
      <c r="B2628" s="158" t="s">
        <v>2075</v>
      </c>
      <c r="C2628" s="17" t="s">
        <v>2074</v>
      </c>
      <c r="D2628" s="17" t="s">
        <v>63</v>
      </c>
      <c r="E2628" s="17" t="s">
        <v>48</v>
      </c>
      <c r="F2628" s="102"/>
      <c r="G2628" s="19"/>
      <c r="H2628" s="44">
        <f>H2629</f>
        <v>254318</v>
      </c>
      <c r="I2628" s="216">
        <f t="shared" si="1391"/>
        <v>13021</v>
      </c>
      <c r="J2628" s="44">
        <f t="shared" si="1391"/>
        <v>267339</v>
      </c>
      <c r="K2628" s="44">
        <f t="shared" ref="K2628:N2629" si="1393">K2629</f>
        <v>262557</v>
      </c>
      <c r="L2628" s="216">
        <f>L2629</f>
        <v>9001</v>
      </c>
      <c r="M2628" s="44">
        <f>M2629</f>
        <v>271558</v>
      </c>
      <c r="N2628" s="44">
        <f t="shared" si="1393"/>
        <v>267161</v>
      </c>
      <c r="O2628" s="216">
        <f>O2629</f>
        <v>8674</v>
      </c>
      <c r="P2628" s="44">
        <f>P2629</f>
        <v>275835</v>
      </c>
    </row>
    <row r="2629" spans="2:16" s="12" customFormat="1" ht="48.75" customHeight="1" x14ac:dyDescent="0.25">
      <c r="B2629" s="156" t="s">
        <v>656</v>
      </c>
      <c r="C2629" s="17" t="s">
        <v>2074</v>
      </c>
      <c r="D2629" s="61" t="s">
        <v>63</v>
      </c>
      <c r="E2629" s="61" t="s">
        <v>48</v>
      </c>
      <c r="F2629" s="92">
        <v>12</v>
      </c>
      <c r="G2629" s="60"/>
      <c r="H2629" s="43">
        <f>H2630</f>
        <v>254318</v>
      </c>
      <c r="I2629" s="213">
        <f t="shared" si="1391"/>
        <v>13021</v>
      </c>
      <c r="J2629" s="43">
        <f t="shared" si="1391"/>
        <v>267339</v>
      </c>
      <c r="K2629" s="43">
        <f t="shared" si="1393"/>
        <v>262557</v>
      </c>
      <c r="L2629" s="213">
        <f>L2630</f>
        <v>9001</v>
      </c>
      <c r="M2629" s="43">
        <f>M2630</f>
        <v>271558</v>
      </c>
      <c r="N2629" s="43">
        <f t="shared" si="1393"/>
        <v>267161</v>
      </c>
      <c r="O2629" s="213">
        <f>O2630</f>
        <v>8674</v>
      </c>
      <c r="P2629" s="43">
        <f>P2630</f>
        <v>275835</v>
      </c>
    </row>
    <row r="2630" spans="2:16" s="12" customFormat="1" ht="15.75" x14ac:dyDescent="0.25">
      <c r="B2630" s="156" t="s">
        <v>2076</v>
      </c>
      <c r="C2630" s="17" t="s">
        <v>2074</v>
      </c>
      <c r="D2630" s="61" t="s">
        <v>63</v>
      </c>
      <c r="E2630" s="61" t="s">
        <v>48</v>
      </c>
      <c r="F2630" s="93" t="s">
        <v>2077</v>
      </c>
      <c r="G2630" s="60"/>
      <c r="H2630" s="43">
        <f t="shared" ref="H2630:P2630" si="1394">H2631+H2635+H2640+H2644+H2647</f>
        <v>254318</v>
      </c>
      <c r="I2630" s="213">
        <f t="shared" si="1394"/>
        <v>13021</v>
      </c>
      <c r="J2630" s="43">
        <f t="shared" si="1394"/>
        <v>267339</v>
      </c>
      <c r="K2630" s="43">
        <f t="shared" si="1394"/>
        <v>262557</v>
      </c>
      <c r="L2630" s="213">
        <f t="shared" si="1394"/>
        <v>9001</v>
      </c>
      <c r="M2630" s="43">
        <f t="shared" si="1394"/>
        <v>271558</v>
      </c>
      <c r="N2630" s="43">
        <f t="shared" si="1394"/>
        <v>267161</v>
      </c>
      <c r="O2630" s="213">
        <f t="shared" si="1394"/>
        <v>8674</v>
      </c>
      <c r="P2630" s="43">
        <f t="shared" si="1394"/>
        <v>275835</v>
      </c>
    </row>
    <row r="2631" spans="2:16" s="12" customFormat="1" ht="38.25" customHeight="1" x14ac:dyDescent="0.25">
      <c r="B2631" s="156" t="s">
        <v>2078</v>
      </c>
      <c r="C2631" s="17" t="s">
        <v>2074</v>
      </c>
      <c r="D2631" s="61" t="s">
        <v>63</v>
      </c>
      <c r="E2631" s="61" t="s">
        <v>48</v>
      </c>
      <c r="F2631" s="93" t="s">
        <v>2079</v>
      </c>
      <c r="G2631" s="60"/>
      <c r="H2631" s="43">
        <f t="shared" ref="H2631:P2631" si="1395">H2632+H2633+H2634</f>
        <v>932</v>
      </c>
      <c r="I2631" s="213">
        <f t="shared" si="1395"/>
        <v>715</v>
      </c>
      <c r="J2631" s="43">
        <f t="shared" si="1395"/>
        <v>1647</v>
      </c>
      <c r="K2631" s="43">
        <f t="shared" si="1395"/>
        <v>934</v>
      </c>
      <c r="L2631" s="213">
        <f t="shared" si="1395"/>
        <v>715</v>
      </c>
      <c r="M2631" s="43">
        <f t="shared" si="1395"/>
        <v>1649</v>
      </c>
      <c r="N2631" s="43">
        <f t="shared" si="1395"/>
        <v>934</v>
      </c>
      <c r="O2631" s="213">
        <f t="shared" si="1395"/>
        <v>715</v>
      </c>
      <c r="P2631" s="43">
        <f t="shared" si="1395"/>
        <v>1649</v>
      </c>
    </row>
    <row r="2632" spans="2:16" s="12" customFormat="1" ht="101.25" customHeight="1" x14ac:dyDescent="0.25">
      <c r="B2632" s="156" t="s">
        <v>2080</v>
      </c>
      <c r="C2632" s="17" t="s">
        <v>2074</v>
      </c>
      <c r="D2632" s="61" t="s">
        <v>63</v>
      </c>
      <c r="E2632" s="61" t="s">
        <v>48</v>
      </c>
      <c r="F2632" s="93" t="s">
        <v>2081</v>
      </c>
      <c r="G2632" s="60">
        <v>100</v>
      </c>
      <c r="H2632" s="43">
        <v>693</v>
      </c>
      <c r="I2632" s="213">
        <v>715</v>
      </c>
      <c r="J2632" s="43">
        <f t="shared" ref="J2632:J2643" si="1396">H2632+I2632</f>
        <v>1408</v>
      </c>
      <c r="K2632" s="43">
        <v>695</v>
      </c>
      <c r="L2632" s="213">
        <v>715</v>
      </c>
      <c r="M2632" s="43">
        <f>K2632+L2632</f>
        <v>1410</v>
      </c>
      <c r="N2632" s="43">
        <v>695</v>
      </c>
      <c r="O2632" s="213">
        <v>715</v>
      </c>
      <c r="P2632" s="43">
        <f>N2632+O2632</f>
        <v>1410</v>
      </c>
    </row>
    <row r="2633" spans="2:16" s="12" customFormat="1" ht="60" hidden="1" x14ac:dyDescent="0.25">
      <c r="B2633" s="156" t="s">
        <v>2082</v>
      </c>
      <c r="C2633" s="17" t="s">
        <v>2074</v>
      </c>
      <c r="D2633" s="61" t="s">
        <v>63</v>
      </c>
      <c r="E2633" s="61" t="s">
        <v>48</v>
      </c>
      <c r="F2633" s="93" t="s">
        <v>2081</v>
      </c>
      <c r="G2633" s="60">
        <v>200</v>
      </c>
      <c r="H2633" s="43"/>
      <c r="I2633" s="213"/>
      <c r="J2633" s="43">
        <f t="shared" si="1396"/>
        <v>0</v>
      </c>
      <c r="K2633" s="43"/>
      <c r="L2633" s="213"/>
      <c r="M2633" s="43">
        <f>K2633+L2633</f>
        <v>0</v>
      </c>
      <c r="N2633" s="43"/>
      <c r="O2633" s="213"/>
      <c r="P2633" s="43">
        <f>N2633+O2633</f>
        <v>0</v>
      </c>
    </row>
    <row r="2634" spans="2:16" s="12" customFormat="1" ht="46.5" customHeight="1" x14ac:dyDescent="0.25">
      <c r="B2634" s="156" t="s">
        <v>2083</v>
      </c>
      <c r="C2634" s="17" t="s">
        <v>2074</v>
      </c>
      <c r="D2634" s="61" t="s">
        <v>63</v>
      </c>
      <c r="E2634" s="61" t="s">
        <v>48</v>
      </c>
      <c r="F2634" s="93" t="s">
        <v>2081</v>
      </c>
      <c r="G2634" s="60">
        <v>800</v>
      </c>
      <c r="H2634" s="43">
        <v>239</v>
      </c>
      <c r="I2634" s="213"/>
      <c r="J2634" s="43">
        <f t="shared" si="1396"/>
        <v>239</v>
      </c>
      <c r="K2634" s="43">
        <v>239</v>
      </c>
      <c r="L2634" s="213"/>
      <c r="M2634" s="43">
        <f>K2634+L2634</f>
        <v>239</v>
      </c>
      <c r="N2634" s="43">
        <v>239</v>
      </c>
      <c r="O2634" s="213"/>
      <c r="P2634" s="43">
        <f>N2634+O2634</f>
        <v>239</v>
      </c>
    </row>
    <row r="2635" spans="2:16" s="12" customFormat="1" ht="44.25" customHeight="1" x14ac:dyDescent="0.25">
      <c r="B2635" s="156" t="s">
        <v>319</v>
      </c>
      <c r="C2635" s="17" t="s">
        <v>2074</v>
      </c>
      <c r="D2635" s="61" t="s">
        <v>63</v>
      </c>
      <c r="E2635" s="61" t="s">
        <v>48</v>
      </c>
      <c r="F2635" s="93" t="s">
        <v>2084</v>
      </c>
      <c r="G2635" s="60"/>
      <c r="H2635" s="43">
        <f t="shared" ref="H2635:P2635" si="1397">H2636+H2637+H2638+H2639</f>
        <v>143810</v>
      </c>
      <c r="I2635" s="213">
        <f t="shared" si="1397"/>
        <v>-715</v>
      </c>
      <c r="J2635" s="43">
        <f t="shared" si="1397"/>
        <v>143095</v>
      </c>
      <c r="K2635" s="43">
        <f t="shared" si="1397"/>
        <v>148102</v>
      </c>
      <c r="L2635" s="213">
        <f t="shared" si="1397"/>
        <v>-4844</v>
      </c>
      <c r="M2635" s="43">
        <f t="shared" si="1397"/>
        <v>143258</v>
      </c>
      <c r="N2635" s="43">
        <f t="shared" si="1397"/>
        <v>153561</v>
      </c>
      <c r="O2635" s="213">
        <f t="shared" si="1397"/>
        <v>-5004</v>
      </c>
      <c r="P2635" s="43">
        <f t="shared" si="1397"/>
        <v>148557</v>
      </c>
    </row>
    <row r="2636" spans="2:16" s="12" customFormat="1" ht="99" customHeight="1" x14ac:dyDescent="0.25">
      <c r="B2636" s="156" t="s">
        <v>75</v>
      </c>
      <c r="C2636" s="17" t="s">
        <v>2074</v>
      </c>
      <c r="D2636" s="61" t="s">
        <v>63</v>
      </c>
      <c r="E2636" s="61" t="s">
        <v>48</v>
      </c>
      <c r="F2636" s="93" t="s">
        <v>2085</v>
      </c>
      <c r="G2636" s="60">
        <v>100</v>
      </c>
      <c r="H2636" s="43">
        <v>111432</v>
      </c>
      <c r="I2636" s="213">
        <v>-715</v>
      </c>
      <c r="J2636" s="43">
        <f t="shared" si="1396"/>
        <v>110717</v>
      </c>
      <c r="K2636" s="43">
        <v>115950</v>
      </c>
      <c r="L2636" s="213">
        <v>-4171</v>
      </c>
      <c r="M2636" s="43">
        <f>K2636+L2636</f>
        <v>111779</v>
      </c>
      <c r="N2636" s="43">
        <v>120426</v>
      </c>
      <c r="O2636" s="213">
        <v>-4305</v>
      </c>
      <c r="P2636" s="43">
        <f>N2636+O2636</f>
        <v>116121</v>
      </c>
    </row>
    <row r="2637" spans="2:16" s="12" customFormat="1" ht="58.5" customHeight="1" x14ac:dyDescent="0.25">
      <c r="B2637" s="156" t="s">
        <v>109</v>
      </c>
      <c r="C2637" s="17" t="s">
        <v>2074</v>
      </c>
      <c r="D2637" s="61" t="s">
        <v>63</v>
      </c>
      <c r="E2637" s="61" t="s">
        <v>48</v>
      </c>
      <c r="F2637" s="93" t="s">
        <v>2085</v>
      </c>
      <c r="G2637" s="60">
        <v>200</v>
      </c>
      <c r="H2637" s="43">
        <v>6887</v>
      </c>
      <c r="I2637" s="213"/>
      <c r="J2637" s="43">
        <f t="shared" si="1396"/>
        <v>6887</v>
      </c>
      <c r="K2637" s="43">
        <v>5095</v>
      </c>
      <c r="L2637" s="213"/>
      <c r="M2637" s="43">
        <f>K2637+L2637</f>
        <v>5095</v>
      </c>
      <c r="N2637" s="43">
        <v>5148</v>
      </c>
      <c r="O2637" s="213"/>
      <c r="P2637" s="43">
        <f>N2637+O2637</f>
        <v>5148</v>
      </c>
    </row>
    <row r="2638" spans="2:16" s="12" customFormat="1" ht="70.5" customHeight="1" x14ac:dyDescent="0.25">
      <c r="B2638" s="156" t="s">
        <v>185</v>
      </c>
      <c r="C2638" s="17" t="s">
        <v>2074</v>
      </c>
      <c r="D2638" s="61" t="s">
        <v>63</v>
      </c>
      <c r="E2638" s="61" t="s">
        <v>48</v>
      </c>
      <c r="F2638" s="93" t="s">
        <v>2085</v>
      </c>
      <c r="G2638" s="60">
        <v>600</v>
      </c>
      <c r="H2638" s="43">
        <v>24350</v>
      </c>
      <c r="I2638" s="213"/>
      <c r="J2638" s="43">
        <f t="shared" si="1396"/>
        <v>24350</v>
      </c>
      <c r="K2638" s="43">
        <v>25916</v>
      </c>
      <c r="L2638" s="213">
        <v>-673</v>
      </c>
      <c r="M2638" s="43">
        <f>K2638+L2638</f>
        <v>25243</v>
      </c>
      <c r="N2638" s="43">
        <v>26846</v>
      </c>
      <c r="O2638" s="213">
        <v>-699</v>
      </c>
      <c r="P2638" s="43">
        <f>N2638+O2638</f>
        <v>26147</v>
      </c>
    </row>
    <row r="2639" spans="2:16" s="12" customFormat="1" ht="45" customHeight="1" x14ac:dyDescent="0.25">
      <c r="B2639" s="156" t="s">
        <v>110</v>
      </c>
      <c r="C2639" s="17" t="s">
        <v>2074</v>
      </c>
      <c r="D2639" s="61" t="s">
        <v>63</v>
      </c>
      <c r="E2639" s="61" t="s">
        <v>48</v>
      </c>
      <c r="F2639" s="93" t="s">
        <v>2085</v>
      </c>
      <c r="G2639" s="60">
        <v>800</v>
      </c>
      <c r="H2639" s="43">
        <v>1141</v>
      </c>
      <c r="I2639" s="213"/>
      <c r="J2639" s="43">
        <f t="shared" si="1396"/>
        <v>1141</v>
      </c>
      <c r="K2639" s="43">
        <v>1141</v>
      </c>
      <c r="L2639" s="213"/>
      <c r="M2639" s="43">
        <f>K2639+L2639</f>
        <v>1141</v>
      </c>
      <c r="N2639" s="43">
        <v>1141</v>
      </c>
      <c r="O2639" s="213"/>
      <c r="P2639" s="43">
        <f>N2639+O2639</f>
        <v>1141</v>
      </c>
    </row>
    <row r="2640" spans="2:16" s="12" customFormat="1" ht="45" x14ac:dyDescent="0.25">
      <c r="B2640" s="156" t="s">
        <v>2086</v>
      </c>
      <c r="C2640" s="17" t="s">
        <v>2074</v>
      </c>
      <c r="D2640" s="61" t="s">
        <v>63</v>
      </c>
      <c r="E2640" s="61" t="s">
        <v>48</v>
      </c>
      <c r="F2640" s="93" t="s">
        <v>2087</v>
      </c>
      <c r="G2640" s="60"/>
      <c r="H2640" s="43">
        <f t="shared" ref="H2640:P2640" si="1398">H2641+H2642+H2643</f>
        <v>97867</v>
      </c>
      <c r="I2640" s="213">
        <f t="shared" si="1398"/>
        <v>13021</v>
      </c>
      <c r="J2640" s="43">
        <f t="shared" si="1398"/>
        <v>110888</v>
      </c>
      <c r="K2640" s="43">
        <f t="shared" si="1398"/>
        <v>101812</v>
      </c>
      <c r="L2640" s="213">
        <f t="shared" si="1398"/>
        <v>13130</v>
      </c>
      <c r="M2640" s="43">
        <f t="shared" si="1398"/>
        <v>114942</v>
      </c>
      <c r="N2640" s="43">
        <f t="shared" si="1398"/>
        <v>100957</v>
      </c>
      <c r="O2640" s="213">
        <f t="shared" si="1398"/>
        <v>12963</v>
      </c>
      <c r="P2640" s="43">
        <f t="shared" si="1398"/>
        <v>113920</v>
      </c>
    </row>
    <row r="2641" spans="2:16" s="12" customFormat="1" ht="85.5" customHeight="1" x14ac:dyDescent="0.25">
      <c r="B2641" s="156" t="s">
        <v>2088</v>
      </c>
      <c r="C2641" s="17" t="s">
        <v>2074</v>
      </c>
      <c r="D2641" s="61" t="s">
        <v>63</v>
      </c>
      <c r="E2641" s="61" t="s">
        <v>48</v>
      </c>
      <c r="F2641" s="93" t="s">
        <v>2089</v>
      </c>
      <c r="G2641" s="60">
        <v>100</v>
      </c>
      <c r="H2641" s="43">
        <v>29423</v>
      </c>
      <c r="I2641" s="213">
        <v>7811</v>
      </c>
      <c r="J2641" s="43">
        <f t="shared" si="1396"/>
        <v>37234</v>
      </c>
      <c r="K2641" s="43">
        <v>30358</v>
      </c>
      <c r="L2641" s="213">
        <v>7811</v>
      </c>
      <c r="M2641" s="43">
        <f>K2641+L2641</f>
        <v>38169</v>
      </c>
      <c r="N2641" s="43">
        <v>33301</v>
      </c>
      <c r="O2641" s="213">
        <v>7811</v>
      </c>
      <c r="P2641" s="43">
        <f>N2641+O2641</f>
        <v>41112</v>
      </c>
    </row>
    <row r="2642" spans="2:16" s="12" customFormat="1" ht="45" x14ac:dyDescent="0.25">
      <c r="B2642" s="156" t="s">
        <v>2090</v>
      </c>
      <c r="C2642" s="17" t="s">
        <v>2074</v>
      </c>
      <c r="D2642" s="61" t="s">
        <v>63</v>
      </c>
      <c r="E2642" s="61" t="s">
        <v>48</v>
      </c>
      <c r="F2642" s="93" t="s">
        <v>2089</v>
      </c>
      <c r="G2642" s="60">
        <v>200</v>
      </c>
      <c r="H2642" s="43">
        <v>25444</v>
      </c>
      <c r="I2642" s="213"/>
      <c r="J2642" s="43">
        <f t="shared" si="1396"/>
        <v>25444</v>
      </c>
      <c r="K2642" s="43">
        <v>28454</v>
      </c>
      <c r="L2642" s="213"/>
      <c r="M2642" s="43">
        <f>K2642+L2642</f>
        <v>28454</v>
      </c>
      <c r="N2642" s="43">
        <v>25156</v>
      </c>
      <c r="O2642" s="213"/>
      <c r="P2642" s="43">
        <f>N2642+O2642</f>
        <v>25156</v>
      </c>
    </row>
    <row r="2643" spans="2:16" s="12" customFormat="1" ht="60" x14ac:dyDescent="0.25">
      <c r="B2643" s="156" t="s">
        <v>2091</v>
      </c>
      <c r="C2643" s="17" t="s">
        <v>2074</v>
      </c>
      <c r="D2643" s="61" t="s">
        <v>63</v>
      </c>
      <c r="E2643" s="61" t="s">
        <v>48</v>
      </c>
      <c r="F2643" s="93" t="s">
        <v>2089</v>
      </c>
      <c r="G2643" s="60">
        <v>600</v>
      </c>
      <c r="H2643" s="43">
        <v>43000</v>
      </c>
      <c r="I2643" s="213">
        <v>5210</v>
      </c>
      <c r="J2643" s="43">
        <f t="shared" si="1396"/>
        <v>48210</v>
      </c>
      <c r="K2643" s="43">
        <v>43000</v>
      </c>
      <c r="L2643" s="213">
        <v>5319</v>
      </c>
      <c r="M2643" s="43">
        <f>K2643+L2643</f>
        <v>48319</v>
      </c>
      <c r="N2643" s="43">
        <v>42500</v>
      </c>
      <c r="O2643" s="213">
        <v>5152</v>
      </c>
      <c r="P2643" s="43">
        <f>N2643+O2643</f>
        <v>47652</v>
      </c>
    </row>
    <row r="2644" spans="2:16" ht="30" hidden="1" x14ac:dyDescent="0.25">
      <c r="B2644" s="156" t="s">
        <v>2092</v>
      </c>
      <c r="C2644" s="17" t="s">
        <v>2074</v>
      </c>
      <c r="D2644" s="61" t="s">
        <v>63</v>
      </c>
      <c r="E2644" s="61" t="s">
        <v>48</v>
      </c>
      <c r="F2644" s="93" t="s">
        <v>2093</v>
      </c>
      <c r="G2644" s="60"/>
      <c r="H2644" s="43">
        <f t="shared" ref="H2644:P2644" si="1399">H2645+H2646</f>
        <v>0</v>
      </c>
      <c r="I2644" s="213">
        <f t="shared" si="1399"/>
        <v>0</v>
      </c>
      <c r="J2644" s="43">
        <f t="shared" si="1399"/>
        <v>0</v>
      </c>
      <c r="K2644" s="43">
        <f t="shared" si="1399"/>
        <v>0</v>
      </c>
      <c r="L2644" s="213">
        <f t="shared" si="1399"/>
        <v>0</v>
      </c>
      <c r="M2644" s="43">
        <f t="shared" si="1399"/>
        <v>0</v>
      </c>
      <c r="N2644" s="43">
        <f t="shared" si="1399"/>
        <v>0</v>
      </c>
      <c r="O2644" s="213">
        <f t="shared" si="1399"/>
        <v>0</v>
      </c>
      <c r="P2644" s="43">
        <f t="shared" si="1399"/>
        <v>0</v>
      </c>
    </row>
    <row r="2645" spans="2:16" ht="58.5" hidden="1" customHeight="1" x14ac:dyDescent="0.25">
      <c r="B2645" s="156" t="s">
        <v>2094</v>
      </c>
      <c r="C2645" s="17" t="s">
        <v>2074</v>
      </c>
      <c r="D2645" s="61" t="s">
        <v>63</v>
      </c>
      <c r="E2645" s="61" t="s">
        <v>48</v>
      </c>
      <c r="F2645" s="93" t="s">
        <v>2095</v>
      </c>
      <c r="G2645" s="60">
        <v>200</v>
      </c>
      <c r="H2645" s="43"/>
      <c r="I2645" s="213"/>
      <c r="J2645" s="43"/>
      <c r="K2645" s="43"/>
      <c r="L2645" s="213"/>
      <c r="M2645" s="43"/>
      <c r="N2645" s="43"/>
      <c r="O2645" s="213"/>
      <c r="P2645" s="43"/>
    </row>
    <row r="2646" spans="2:16" ht="60" hidden="1" x14ac:dyDescent="0.25">
      <c r="B2646" s="156" t="s">
        <v>2096</v>
      </c>
      <c r="C2646" s="17" t="s">
        <v>2074</v>
      </c>
      <c r="D2646" s="61" t="s">
        <v>63</v>
      </c>
      <c r="E2646" s="61" t="s">
        <v>48</v>
      </c>
      <c r="F2646" s="93" t="s">
        <v>2097</v>
      </c>
      <c r="G2646" s="60">
        <v>600</v>
      </c>
      <c r="H2646" s="43"/>
      <c r="I2646" s="213"/>
      <c r="J2646" s="43"/>
      <c r="K2646" s="43"/>
      <c r="L2646" s="213"/>
      <c r="M2646" s="43"/>
      <c r="N2646" s="43"/>
      <c r="O2646" s="213"/>
      <c r="P2646" s="43"/>
    </row>
    <row r="2647" spans="2:16" ht="31.5" customHeight="1" x14ac:dyDescent="0.25">
      <c r="B2647" s="156" t="s">
        <v>2098</v>
      </c>
      <c r="C2647" s="17" t="s">
        <v>2074</v>
      </c>
      <c r="D2647" s="61" t="s">
        <v>63</v>
      </c>
      <c r="E2647" s="61" t="s">
        <v>48</v>
      </c>
      <c r="F2647" s="93" t="s">
        <v>2099</v>
      </c>
      <c r="G2647" s="60"/>
      <c r="H2647" s="43">
        <f t="shared" ref="H2647:P2647" si="1400">H2648</f>
        <v>11709</v>
      </c>
      <c r="I2647" s="213">
        <f t="shared" si="1400"/>
        <v>0</v>
      </c>
      <c r="J2647" s="43">
        <f t="shared" si="1400"/>
        <v>11709</v>
      </c>
      <c r="K2647" s="43">
        <f t="shared" si="1400"/>
        <v>11709</v>
      </c>
      <c r="L2647" s="213">
        <f t="shared" si="1400"/>
        <v>0</v>
      </c>
      <c r="M2647" s="43">
        <f t="shared" si="1400"/>
        <v>11709</v>
      </c>
      <c r="N2647" s="43">
        <f t="shared" si="1400"/>
        <v>11709</v>
      </c>
      <c r="O2647" s="213">
        <f t="shared" si="1400"/>
        <v>0</v>
      </c>
      <c r="P2647" s="43">
        <f t="shared" si="1400"/>
        <v>11709</v>
      </c>
    </row>
    <row r="2648" spans="2:16" ht="73.5" customHeight="1" x14ac:dyDescent="0.25">
      <c r="B2648" s="156" t="s">
        <v>1212</v>
      </c>
      <c r="C2648" s="17" t="s">
        <v>2074</v>
      </c>
      <c r="D2648" s="61" t="s">
        <v>63</v>
      </c>
      <c r="E2648" s="61" t="s">
        <v>48</v>
      </c>
      <c r="F2648" s="93" t="s">
        <v>2100</v>
      </c>
      <c r="G2648" s="61" t="s">
        <v>150</v>
      </c>
      <c r="H2648" s="43">
        <v>11709</v>
      </c>
      <c r="I2648" s="213"/>
      <c r="J2648" s="43">
        <f>H2648+I2648</f>
        <v>11709</v>
      </c>
      <c r="K2648" s="43">
        <v>11709</v>
      </c>
      <c r="L2648" s="213"/>
      <c r="M2648" s="43">
        <f>K2648+L2648</f>
        <v>11709</v>
      </c>
      <c r="N2648" s="43">
        <v>11709</v>
      </c>
      <c r="O2648" s="213"/>
      <c r="P2648" s="43">
        <f>N2648+O2648</f>
        <v>11709</v>
      </c>
    </row>
    <row r="2649" spans="2:16" ht="31.5" hidden="1" customHeight="1" x14ac:dyDescent="0.25">
      <c r="B2649" s="156" t="s">
        <v>28</v>
      </c>
      <c r="C2649" s="17" t="s">
        <v>2074</v>
      </c>
      <c r="D2649" s="61" t="s">
        <v>63</v>
      </c>
      <c r="E2649" s="61" t="s">
        <v>48</v>
      </c>
      <c r="F2649" s="93" t="s">
        <v>285</v>
      </c>
      <c r="G2649" s="60"/>
      <c r="H2649" s="43"/>
      <c r="I2649" s="213"/>
      <c r="J2649" s="43"/>
      <c r="K2649" s="43"/>
      <c r="L2649" s="213"/>
      <c r="M2649" s="43"/>
      <c r="N2649" s="43"/>
      <c r="O2649" s="213"/>
      <c r="P2649" s="43"/>
    </row>
    <row r="2650" spans="2:16" ht="25.5" hidden="1" customHeight="1" x14ac:dyDescent="0.25">
      <c r="B2650" s="156" t="s">
        <v>29</v>
      </c>
      <c r="C2650" s="17" t="s">
        <v>2074</v>
      </c>
      <c r="D2650" s="61" t="s">
        <v>63</v>
      </c>
      <c r="E2650" s="61" t="s">
        <v>48</v>
      </c>
      <c r="F2650" s="93" t="s">
        <v>30</v>
      </c>
      <c r="G2650" s="60"/>
      <c r="H2650" s="43"/>
      <c r="I2650" s="213"/>
      <c r="J2650" s="43"/>
      <c r="K2650" s="43"/>
      <c r="L2650" s="213"/>
      <c r="M2650" s="43"/>
      <c r="N2650" s="43"/>
      <c r="O2650" s="213"/>
      <c r="P2650" s="43"/>
    </row>
    <row r="2651" spans="2:16" ht="108.75" hidden="1" customHeight="1" x14ac:dyDescent="0.25">
      <c r="B2651" s="156" t="s">
        <v>2310</v>
      </c>
      <c r="C2651" s="17" t="s">
        <v>2074</v>
      </c>
      <c r="D2651" s="61" t="s">
        <v>63</v>
      </c>
      <c r="E2651" s="61" t="s">
        <v>48</v>
      </c>
      <c r="F2651" s="93" t="s">
        <v>36</v>
      </c>
      <c r="G2651" s="60">
        <v>100</v>
      </c>
      <c r="H2651" s="43"/>
      <c r="I2651" s="213"/>
      <c r="J2651" s="43"/>
      <c r="K2651" s="43"/>
      <c r="L2651" s="213"/>
      <c r="M2651" s="43"/>
      <c r="N2651" s="43"/>
      <c r="O2651" s="213"/>
      <c r="P2651" s="43"/>
    </row>
    <row r="2652" spans="2:16" ht="15.75" x14ac:dyDescent="0.25">
      <c r="B2652" s="158" t="s">
        <v>47</v>
      </c>
      <c r="C2652" s="17" t="s">
        <v>2074</v>
      </c>
      <c r="D2652" s="16" t="s">
        <v>360</v>
      </c>
      <c r="E2652" s="16"/>
      <c r="F2652" s="19"/>
      <c r="G2652" s="19"/>
      <c r="H2652" s="44">
        <f>H2653</f>
        <v>29</v>
      </c>
      <c r="I2652" s="216">
        <f t="shared" ref="I2652:J2656" si="1401">I2653</f>
        <v>0</v>
      </c>
      <c r="J2652" s="44">
        <f t="shared" si="1401"/>
        <v>29</v>
      </c>
      <c r="K2652" s="44">
        <f t="shared" ref="K2652:N2656" si="1402">K2653</f>
        <v>29</v>
      </c>
      <c r="L2652" s="216">
        <f t="shared" ref="L2652:M2656" si="1403">L2653</f>
        <v>0</v>
      </c>
      <c r="M2652" s="44">
        <f t="shared" si="1403"/>
        <v>29</v>
      </c>
      <c r="N2652" s="44">
        <f t="shared" si="1402"/>
        <v>29</v>
      </c>
      <c r="O2652" s="216">
        <f t="shared" ref="O2652:P2656" si="1404">O2653</f>
        <v>0</v>
      </c>
      <c r="P2652" s="44">
        <f t="shared" si="1404"/>
        <v>29</v>
      </c>
    </row>
    <row r="2653" spans="2:16" ht="38.25" customHeight="1" x14ac:dyDescent="0.25">
      <c r="B2653" s="158" t="s">
        <v>49</v>
      </c>
      <c r="C2653" s="17" t="s">
        <v>2074</v>
      </c>
      <c r="D2653" s="20" t="s">
        <v>48</v>
      </c>
      <c r="E2653" s="20" t="s">
        <v>15</v>
      </c>
      <c r="F2653" s="19"/>
      <c r="G2653" s="19"/>
      <c r="H2653" s="8">
        <f>H2654</f>
        <v>29</v>
      </c>
      <c r="I2653" s="211">
        <f t="shared" si="1401"/>
        <v>0</v>
      </c>
      <c r="J2653" s="8">
        <f t="shared" si="1401"/>
        <v>29</v>
      </c>
      <c r="K2653" s="8">
        <f t="shared" si="1402"/>
        <v>29</v>
      </c>
      <c r="L2653" s="211">
        <f t="shared" si="1403"/>
        <v>0</v>
      </c>
      <c r="M2653" s="8">
        <f t="shared" si="1403"/>
        <v>29</v>
      </c>
      <c r="N2653" s="8">
        <f t="shared" si="1402"/>
        <v>29</v>
      </c>
      <c r="O2653" s="211">
        <f t="shared" si="1404"/>
        <v>0</v>
      </c>
      <c r="P2653" s="8">
        <f t="shared" si="1404"/>
        <v>29</v>
      </c>
    </row>
    <row r="2654" spans="2:16" ht="34.5" customHeight="1" x14ac:dyDescent="0.25">
      <c r="B2654" s="156" t="s">
        <v>50</v>
      </c>
      <c r="C2654" s="17" t="s">
        <v>2074</v>
      </c>
      <c r="D2654" s="61" t="s">
        <v>48</v>
      </c>
      <c r="E2654" s="61" t="s">
        <v>15</v>
      </c>
      <c r="F2654" s="93" t="s">
        <v>51</v>
      </c>
      <c r="G2654" s="35"/>
      <c r="H2654" s="9">
        <f>H2655</f>
        <v>29</v>
      </c>
      <c r="I2654" s="217">
        <f t="shared" si="1401"/>
        <v>0</v>
      </c>
      <c r="J2654" s="9">
        <f t="shared" si="1401"/>
        <v>29</v>
      </c>
      <c r="K2654" s="9">
        <f t="shared" si="1402"/>
        <v>29</v>
      </c>
      <c r="L2654" s="217">
        <f t="shared" si="1403"/>
        <v>0</v>
      </c>
      <c r="M2654" s="9">
        <f t="shared" si="1403"/>
        <v>29</v>
      </c>
      <c r="N2654" s="9">
        <f t="shared" si="1402"/>
        <v>29</v>
      </c>
      <c r="O2654" s="217">
        <f t="shared" si="1404"/>
        <v>0</v>
      </c>
      <c r="P2654" s="9">
        <f t="shared" si="1404"/>
        <v>29</v>
      </c>
    </row>
    <row r="2655" spans="2:16" ht="36.75" customHeight="1" x14ac:dyDescent="0.25">
      <c r="B2655" s="156" t="s">
        <v>205</v>
      </c>
      <c r="C2655" s="17" t="s">
        <v>2074</v>
      </c>
      <c r="D2655" s="61" t="s">
        <v>48</v>
      </c>
      <c r="E2655" s="61" t="s">
        <v>15</v>
      </c>
      <c r="F2655" s="93" t="s">
        <v>53</v>
      </c>
      <c r="G2655" s="58"/>
      <c r="H2655" s="9">
        <f>H2656</f>
        <v>29</v>
      </c>
      <c r="I2655" s="217">
        <f t="shared" si="1401"/>
        <v>0</v>
      </c>
      <c r="J2655" s="9">
        <f t="shared" si="1401"/>
        <v>29</v>
      </c>
      <c r="K2655" s="9">
        <f t="shared" si="1402"/>
        <v>29</v>
      </c>
      <c r="L2655" s="217">
        <f t="shared" si="1403"/>
        <v>0</v>
      </c>
      <c r="M2655" s="9">
        <f t="shared" si="1403"/>
        <v>29</v>
      </c>
      <c r="N2655" s="9">
        <f t="shared" si="1402"/>
        <v>29</v>
      </c>
      <c r="O2655" s="217">
        <f t="shared" si="1404"/>
        <v>0</v>
      </c>
      <c r="P2655" s="9">
        <f t="shared" si="1404"/>
        <v>29</v>
      </c>
    </row>
    <row r="2656" spans="2:16" ht="39.75" customHeight="1" x14ac:dyDescent="0.25">
      <c r="B2656" s="156" t="s">
        <v>54</v>
      </c>
      <c r="C2656" s="17" t="s">
        <v>2074</v>
      </c>
      <c r="D2656" s="61" t="s">
        <v>48</v>
      </c>
      <c r="E2656" s="61" t="s">
        <v>15</v>
      </c>
      <c r="F2656" s="93" t="s">
        <v>55</v>
      </c>
      <c r="G2656" s="58"/>
      <c r="H2656" s="43">
        <f>H2657</f>
        <v>29</v>
      </c>
      <c r="I2656" s="213">
        <f t="shared" si="1401"/>
        <v>0</v>
      </c>
      <c r="J2656" s="43">
        <f t="shared" si="1401"/>
        <v>29</v>
      </c>
      <c r="K2656" s="43">
        <f t="shared" si="1402"/>
        <v>29</v>
      </c>
      <c r="L2656" s="213">
        <f t="shared" si="1403"/>
        <v>0</v>
      </c>
      <c r="M2656" s="43">
        <f t="shared" si="1403"/>
        <v>29</v>
      </c>
      <c r="N2656" s="43">
        <f t="shared" si="1402"/>
        <v>29</v>
      </c>
      <c r="O2656" s="213">
        <f t="shared" si="1404"/>
        <v>0</v>
      </c>
      <c r="P2656" s="43">
        <f t="shared" si="1404"/>
        <v>29</v>
      </c>
    </row>
    <row r="2657" spans="2:16" ht="101.25" customHeight="1" thickBot="1" x14ac:dyDescent="0.3">
      <c r="B2657" s="156" t="s">
        <v>2321</v>
      </c>
      <c r="C2657" s="17" t="s">
        <v>2074</v>
      </c>
      <c r="D2657" s="61" t="s">
        <v>48</v>
      </c>
      <c r="E2657" s="61" t="s">
        <v>15</v>
      </c>
      <c r="F2657" s="93" t="s">
        <v>56</v>
      </c>
      <c r="G2657" s="59" t="s">
        <v>20</v>
      </c>
      <c r="H2657" s="70">
        <v>29</v>
      </c>
      <c r="I2657" s="227"/>
      <c r="J2657" s="70">
        <f>H2657+I2657</f>
        <v>29</v>
      </c>
      <c r="K2657" s="70">
        <v>29</v>
      </c>
      <c r="L2657" s="227"/>
      <c r="M2657" s="70">
        <f>K2657+L2657</f>
        <v>29</v>
      </c>
      <c r="N2657" s="70">
        <v>29</v>
      </c>
      <c r="O2657" s="227"/>
      <c r="P2657" s="70">
        <f>N2657+O2657</f>
        <v>29</v>
      </c>
    </row>
    <row r="2658" spans="2:16" ht="49.5" customHeight="1" thickBot="1" x14ac:dyDescent="0.3">
      <c r="B2658" s="165" t="s">
        <v>2101</v>
      </c>
      <c r="C2658" s="28">
        <v>853</v>
      </c>
      <c r="D2658" s="28"/>
      <c r="E2658" s="28"/>
      <c r="F2658" s="28"/>
      <c r="G2658" s="28"/>
      <c r="H2658" s="37">
        <f t="shared" ref="H2658:P2658" si="1405">H2659+H2667+H2688</f>
        <v>108569</v>
      </c>
      <c r="I2658" s="229">
        <f t="shared" si="1405"/>
        <v>0</v>
      </c>
      <c r="J2658" s="37">
        <f t="shared" si="1405"/>
        <v>108569</v>
      </c>
      <c r="K2658" s="37">
        <f t="shared" si="1405"/>
        <v>103935</v>
      </c>
      <c r="L2658" s="229">
        <f t="shared" si="1405"/>
        <v>-2344</v>
      </c>
      <c r="M2658" s="37">
        <f t="shared" si="1405"/>
        <v>101591</v>
      </c>
      <c r="N2658" s="37">
        <f t="shared" si="1405"/>
        <v>100775</v>
      </c>
      <c r="O2658" s="229">
        <f t="shared" si="1405"/>
        <v>-2364</v>
      </c>
      <c r="P2658" s="37">
        <f t="shared" si="1405"/>
        <v>98411</v>
      </c>
    </row>
    <row r="2659" spans="2:16" ht="19.5" customHeight="1" x14ac:dyDescent="0.25">
      <c r="B2659" s="166" t="s">
        <v>154</v>
      </c>
      <c r="C2659" s="17" t="s">
        <v>2102</v>
      </c>
      <c r="D2659" s="20" t="s">
        <v>86</v>
      </c>
      <c r="E2659" s="39"/>
      <c r="F2659" s="39"/>
      <c r="G2659" s="39"/>
      <c r="H2659" s="38">
        <f>H2660</f>
        <v>123</v>
      </c>
      <c r="I2659" s="230">
        <f t="shared" ref="I2659:J2661" si="1406">I2660</f>
        <v>0</v>
      </c>
      <c r="J2659" s="38">
        <f t="shared" si="1406"/>
        <v>123</v>
      </c>
      <c r="K2659" s="38">
        <f t="shared" ref="K2659:N2661" si="1407">K2660</f>
        <v>123</v>
      </c>
      <c r="L2659" s="230">
        <f t="shared" ref="L2659:M2661" si="1408">L2660</f>
        <v>0</v>
      </c>
      <c r="M2659" s="38">
        <f t="shared" si="1408"/>
        <v>123</v>
      </c>
      <c r="N2659" s="38">
        <f t="shared" si="1407"/>
        <v>123</v>
      </c>
      <c r="O2659" s="230">
        <f t="shared" ref="O2659:P2661" si="1409">O2660</f>
        <v>0</v>
      </c>
      <c r="P2659" s="38">
        <f t="shared" si="1409"/>
        <v>123</v>
      </c>
    </row>
    <row r="2660" spans="2:16" ht="18" customHeight="1" x14ac:dyDescent="0.25">
      <c r="B2660" s="158" t="s">
        <v>238</v>
      </c>
      <c r="C2660" s="19">
        <v>853</v>
      </c>
      <c r="D2660" s="17" t="s">
        <v>63</v>
      </c>
      <c r="E2660" s="17" t="s">
        <v>15</v>
      </c>
      <c r="F2660" s="67"/>
      <c r="G2660" s="67"/>
      <c r="H2660" s="4">
        <f>H2661</f>
        <v>123</v>
      </c>
      <c r="I2660" s="219">
        <f t="shared" si="1406"/>
        <v>0</v>
      </c>
      <c r="J2660" s="4">
        <f t="shared" si="1406"/>
        <v>123</v>
      </c>
      <c r="K2660" s="4">
        <f t="shared" si="1407"/>
        <v>123</v>
      </c>
      <c r="L2660" s="219">
        <f t="shared" si="1408"/>
        <v>0</v>
      </c>
      <c r="M2660" s="4">
        <f t="shared" si="1408"/>
        <v>123</v>
      </c>
      <c r="N2660" s="4">
        <f t="shared" si="1407"/>
        <v>123</v>
      </c>
      <c r="O2660" s="219">
        <f t="shared" si="1409"/>
        <v>0</v>
      </c>
      <c r="P2660" s="4">
        <f t="shared" si="1409"/>
        <v>123</v>
      </c>
    </row>
    <row r="2661" spans="2:16" ht="48.75" customHeight="1" x14ac:dyDescent="0.25">
      <c r="B2661" s="156" t="s">
        <v>656</v>
      </c>
      <c r="C2661" s="16">
        <v>853</v>
      </c>
      <c r="D2661" s="24" t="s">
        <v>63</v>
      </c>
      <c r="E2661" s="24" t="s">
        <v>15</v>
      </c>
      <c r="F2661" s="88">
        <v>12</v>
      </c>
      <c r="G2661" s="23"/>
      <c r="H2661" s="5">
        <f>H2662</f>
        <v>123</v>
      </c>
      <c r="I2661" s="220">
        <f t="shared" si="1406"/>
        <v>0</v>
      </c>
      <c r="J2661" s="5">
        <f t="shared" si="1406"/>
        <v>123</v>
      </c>
      <c r="K2661" s="5">
        <f t="shared" si="1407"/>
        <v>123</v>
      </c>
      <c r="L2661" s="220">
        <f t="shared" si="1408"/>
        <v>0</v>
      </c>
      <c r="M2661" s="5">
        <f t="shared" si="1408"/>
        <v>123</v>
      </c>
      <c r="N2661" s="5">
        <f t="shared" si="1407"/>
        <v>123</v>
      </c>
      <c r="O2661" s="220">
        <f t="shared" si="1409"/>
        <v>0</v>
      </c>
      <c r="P2661" s="5">
        <f t="shared" si="1409"/>
        <v>123</v>
      </c>
    </row>
    <row r="2662" spans="2:16" ht="39" customHeight="1" x14ac:dyDescent="0.25">
      <c r="B2662" s="156" t="s">
        <v>2103</v>
      </c>
      <c r="C2662" s="16">
        <v>853</v>
      </c>
      <c r="D2662" s="24" t="s">
        <v>63</v>
      </c>
      <c r="E2662" s="24" t="s">
        <v>15</v>
      </c>
      <c r="F2662" s="89" t="s">
        <v>2104</v>
      </c>
      <c r="G2662" s="23"/>
      <c r="H2662" s="43">
        <f t="shared" ref="H2662:P2662" si="1410">H2663+H2665</f>
        <v>123</v>
      </c>
      <c r="I2662" s="213">
        <f t="shared" si="1410"/>
        <v>0</v>
      </c>
      <c r="J2662" s="43">
        <f t="shared" si="1410"/>
        <v>123</v>
      </c>
      <c r="K2662" s="43">
        <f t="shared" si="1410"/>
        <v>123</v>
      </c>
      <c r="L2662" s="213">
        <f t="shared" si="1410"/>
        <v>0</v>
      </c>
      <c r="M2662" s="43">
        <f t="shared" si="1410"/>
        <v>123</v>
      </c>
      <c r="N2662" s="43">
        <f t="shared" si="1410"/>
        <v>123</v>
      </c>
      <c r="O2662" s="213">
        <f t="shared" si="1410"/>
        <v>0</v>
      </c>
      <c r="P2662" s="43">
        <f t="shared" si="1410"/>
        <v>123</v>
      </c>
    </row>
    <row r="2663" spans="2:16" ht="47.25" customHeight="1" x14ac:dyDescent="0.25">
      <c r="B2663" s="156" t="s">
        <v>2105</v>
      </c>
      <c r="C2663" s="16">
        <v>853</v>
      </c>
      <c r="D2663" s="24" t="s">
        <v>63</v>
      </c>
      <c r="E2663" s="24" t="s">
        <v>15</v>
      </c>
      <c r="F2663" s="89" t="s">
        <v>2106</v>
      </c>
      <c r="G2663" s="23"/>
      <c r="H2663" s="43">
        <f t="shared" ref="H2663:P2663" si="1411">H2664</f>
        <v>27</v>
      </c>
      <c r="I2663" s="213">
        <f t="shared" si="1411"/>
        <v>0</v>
      </c>
      <c r="J2663" s="43">
        <f t="shared" si="1411"/>
        <v>27</v>
      </c>
      <c r="K2663" s="43">
        <f t="shared" si="1411"/>
        <v>27</v>
      </c>
      <c r="L2663" s="213">
        <f t="shared" si="1411"/>
        <v>0</v>
      </c>
      <c r="M2663" s="43">
        <f t="shared" si="1411"/>
        <v>27</v>
      </c>
      <c r="N2663" s="43">
        <f t="shared" si="1411"/>
        <v>27</v>
      </c>
      <c r="O2663" s="213">
        <f t="shared" si="1411"/>
        <v>0</v>
      </c>
      <c r="P2663" s="43">
        <f t="shared" si="1411"/>
        <v>27</v>
      </c>
    </row>
    <row r="2664" spans="2:16" ht="110.25" customHeight="1" x14ac:dyDescent="0.25">
      <c r="B2664" s="156" t="s">
        <v>2107</v>
      </c>
      <c r="C2664" s="16">
        <v>853</v>
      </c>
      <c r="D2664" s="24" t="s">
        <v>63</v>
      </c>
      <c r="E2664" s="24" t="s">
        <v>15</v>
      </c>
      <c r="F2664" s="89" t="s">
        <v>2108</v>
      </c>
      <c r="G2664" s="23">
        <v>200</v>
      </c>
      <c r="H2664" s="43">
        <v>27</v>
      </c>
      <c r="I2664" s="213"/>
      <c r="J2664" s="43">
        <f>H2664+I2664</f>
        <v>27</v>
      </c>
      <c r="K2664" s="43">
        <v>27</v>
      </c>
      <c r="L2664" s="213"/>
      <c r="M2664" s="43">
        <f>K2664+L2664</f>
        <v>27</v>
      </c>
      <c r="N2664" s="43">
        <v>27</v>
      </c>
      <c r="O2664" s="213"/>
      <c r="P2664" s="43">
        <f>N2664+O2664</f>
        <v>27</v>
      </c>
    </row>
    <row r="2665" spans="2:16" ht="44.25" customHeight="1" x14ac:dyDescent="0.25">
      <c r="B2665" s="156" t="s">
        <v>2109</v>
      </c>
      <c r="C2665" s="16">
        <v>853</v>
      </c>
      <c r="D2665" s="24" t="s">
        <v>63</v>
      </c>
      <c r="E2665" s="24" t="s">
        <v>15</v>
      </c>
      <c r="F2665" s="89" t="s">
        <v>2110</v>
      </c>
      <c r="G2665" s="23"/>
      <c r="H2665" s="5">
        <f t="shared" ref="H2665:P2665" si="1412">H2666</f>
        <v>96</v>
      </c>
      <c r="I2665" s="220">
        <f t="shared" si="1412"/>
        <v>0</v>
      </c>
      <c r="J2665" s="5">
        <f t="shared" si="1412"/>
        <v>96</v>
      </c>
      <c r="K2665" s="5">
        <f t="shared" si="1412"/>
        <v>96</v>
      </c>
      <c r="L2665" s="220">
        <f t="shared" si="1412"/>
        <v>0</v>
      </c>
      <c r="M2665" s="5">
        <f t="shared" si="1412"/>
        <v>96</v>
      </c>
      <c r="N2665" s="5">
        <f t="shared" si="1412"/>
        <v>96</v>
      </c>
      <c r="O2665" s="220">
        <f t="shared" si="1412"/>
        <v>0</v>
      </c>
      <c r="P2665" s="5">
        <f t="shared" si="1412"/>
        <v>96</v>
      </c>
    </row>
    <row r="2666" spans="2:16" ht="33.75" customHeight="1" x14ac:dyDescent="0.25">
      <c r="B2666" s="156" t="s">
        <v>1171</v>
      </c>
      <c r="C2666" s="16">
        <v>853</v>
      </c>
      <c r="D2666" s="24" t="s">
        <v>63</v>
      </c>
      <c r="E2666" s="24" t="s">
        <v>15</v>
      </c>
      <c r="F2666" s="89" t="s">
        <v>2111</v>
      </c>
      <c r="G2666" s="24" t="s">
        <v>20</v>
      </c>
      <c r="H2666" s="43">
        <v>96</v>
      </c>
      <c r="I2666" s="213"/>
      <c r="J2666" s="43">
        <f>H2666+I2666</f>
        <v>96</v>
      </c>
      <c r="K2666" s="43">
        <v>96</v>
      </c>
      <c r="L2666" s="213"/>
      <c r="M2666" s="43">
        <f>K2666+L2666</f>
        <v>96</v>
      </c>
      <c r="N2666" s="43">
        <v>96</v>
      </c>
      <c r="O2666" s="213"/>
      <c r="P2666" s="43">
        <f>N2666+O2666</f>
        <v>96</v>
      </c>
    </row>
    <row r="2667" spans="2:16" ht="15.75" x14ac:dyDescent="0.25">
      <c r="B2667" s="158" t="s">
        <v>654</v>
      </c>
      <c r="C2667" s="17" t="s">
        <v>2102</v>
      </c>
      <c r="D2667" s="20" t="s">
        <v>1633</v>
      </c>
      <c r="E2667" s="19"/>
      <c r="F2667" s="19"/>
      <c r="G2667" s="19"/>
      <c r="H2667" s="38">
        <f t="shared" ref="H2667:P2667" si="1413">H2668+H2676</f>
        <v>108417</v>
      </c>
      <c r="I2667" s="230">
        <f t="shared" si="1413"/>
        <v>0</v>
      </c>
      <c r="J2667" s="38">
        <f t="shared" si="1413"/>
        <v>108417</v>
      </c>
      <c r="K2667" s="38">
        <f t="shared" si="1413"/>
        <v>103783</v>
      </c>
      <c r="L2667" s="230">
        <f t="shared" si="1413"/>
        <v>-2344</v>
      </c>
      <c r="M2667" s="38">
        <f t="shared" si="1413"/>
        <v>101439</v>
      </c>
      <c r="N2667" s="38">
        <f t="shared" si="1413"/>
        <v>100623</v>
      </c>
      <c r="O2667" s="230">
        <f t="shared" si="1413"/>
        <v>-2364</v>
      </c>
      <c r="P2667" s="38">
        <f t="shared" si="1413"/>
        <v>98259</v>
      </c>
    </row>
    <row r="2668" spans="2:16" ht="29.25" x14ac:dyDescent="0.25">
      <c r="B2668" s="158" t="s">
        <v>655</v>
      </c>
      <c r="C2668" s="17" t="s">
        <v>2102</v>
      </c>
      <c r="D2668" s="17" t="s">
        <v>212</v>
      </c>
      <c r="E2668" s="17" t="s">
        <v>27</v>
      </c>
      <c r="F2668" s="19"/>
      <c r="G2668" s="16"/>
      <c r="H2668" s="4">
        <f t="shared" ref="H2668:J2669" si="1414">H2669</f>
        <v>9161</v>
      </c>
      <c r="I2668" s="219">
        <f t="shared" si="1414"/>
        <v>0</v>
      </c>
      <c r="J2668" s="4">
        <f t="shared" si="1414"/>
        <v>9161</v>
      </c>
      <c r="K2668" s="4">
        <f t="shared" ref="K2668:N2669" si="1415">K2669</f>
        <v>9409</v>
      </c>
      <c r="L2668" s="219">
        <f>L2669</f>
        <v>0</v>
      </c>
      <c r="M2668" s="4">
        <f>M2669</f>
        <v>9409</v>
      </c>
      <c r="N2668" s="4">
        <f t="shared" si="1415"/>
        <v>9632</v>
      </c>
      <c r="O2668" s="219">
        <f>O2669</f>
        <v>0</v>
      </c>
      <c r="P2668" s="4">
        <f>P2669</f>
        <v>9632</v>
      </c>
    </row>
    <row r="2669" spans="2:16" ht="49.5" customHeight="1" x14ac:dyDescent="0.25">
      <c r="B2669" s="156" t="s">
        <v>656</v>
      </c>
      <c r="C2669" s="17" t="s">
        <v>2102</v>
      </c>
      <c r="D2669" s="24" t="s">
        <v>212</v>
      </c>
      <c r="E2669" s="24" t="s">
        <v>27</v>
      </c>
      <c r="F2669" s="88">
        <v>12</v>
      </c>
      <c r="G2669" s="23"/>
      <c r="H2669" s="5">
        <f t="shared" si="1414"/>
        <v>9161</v>
      </c>
      <c r="I2669" s="220">
        <f t="shared" si="1414"/>
        <v>0</v>
      </c>
      <c r="J2669" s="5">
        <f t="shared" si="1414"/>
        <v>9161</v>
      </c>
      <c r="K2669" s="5">
        <f t="shared" si="1415"/>
        <v>9409</v>
      </c>
      <c r="L2669" s="220">
        <f>L2670</f>
        <v>0</v>
      </c>
      <c r="M2669" s="5">
        <f>M2670</f>
        <v>9409</v>
      </c>
      <c r="N2669" s="5">
        <f t="shared" si="1415"/>
        <v>9632</v>
      </c>
      <c r="O2669" s="220">
        <f>O2670</f>
        <v>0</v>
      </c>
      <c r="P2669" s="5">
        <f>P2670</f>
        <v>9632</v>
      </c>
    </row>
    <row r="2670" spans="2:16" ht="31.5" customHeight="1" x14ac:dyDescent="0.25">
      <c r="B2670" s="156" t="s">
        <v>2112</v>
      </c>
      <c r="C2670" s="17" t="s">
        <v>2102</v>
      </c>
      <c r="D2670" s="24" t="s">
        <v>212</v>
      </c>
      <c r="E2670" s="24" t="s">
        <v>27</v>
      </c>
      <c r="F2670" s="89" t="s">
        <v>2113</v>
      </c>
      <c r="G2670" s="23"/>
      <c r="H2670" s="43">
        <f t="shared" ref="H2670:P2670" si="1416">H2674+H2671</f>
        <v>9161</v>
      </c>
      <c r="I2670" s="213">
        <f t="shared" si="1416"/>
        <v>0</v>
      </c>
      <c r="J2670" s="43">
        <f t="shared" si="1416"/>
        <v>9161</v>
      </c>
      <c r="K2670" s="43">
        <f t="shared" si="1416"/>
        <v>9409</v>
      </c>
      <c r="L2670" s="213">
        <f t="shared" si="1416"/>
        <v>0</v>
      </c>
      <c r="M2670" s="43">
        <f t="shared" si="1416"/>
        <v>9409</v>
      </c>
      <c r="N2670" s="43">
        <f t="shared" si="1416"/>
        <v>9632</v>
      </c>
      <c r="O2670" s="213">
        <f t="shared" si="1416"/>
        <v>0</v>
      </c>
      <c r="P2670" s="43">
        <f t="shared" si="1416"/>
        <v>9632</v>
      </c>
    </row>
    <row r="2671" spans="2:16" ht="155.25" customHeight="1" x14ac:dyDescent="0.25">
      <c r="B2671" s="156" t="s">
        <v>2114</v>
      </c>
      <c r="C2671" s="17" t="s">
        <v>2102</v>
      </c>
      <c r="D2671" s="24" t="s">
        <v>212</v>
      </c>
      <c r="E2671" s="24" t="s">
        <v>27</v>
      </c>
      <c r="F2671" s="89" t="s">
        <v>2115</v>
      </c>
      <c r="G2671" s="23"/>
      <c r="H2671" s="43">
        <f t="shared" ref="H2671:P2671" si="1417">H2672+H2673</f>
        <v>9024</v>
      </c>
      <c r="I2671" s="213">
        <f t="shared" si="1417"/>
        <v>0</v>
      </c>
      <c r="J2671" s="43">
        <f t="shared" si="1417"/>
        <v>9024</v>
      </c>
      <c r="K2671" s="43">
        <f t="shared" si="1417"/>
        <v>9268</v>
      </c>
      <c r="L2671" s="213">
        <f t="shared" si="1417"/>
        <v>0</v>
      </c>
      <c r="M2671" s="43">
        <f t="shared" si="1417"/>
        <v>9268</v>
      </c>
      <c r="N2671" s="43">
        <f t="shared" si="1417"/>
        <v>9491</v>
      </c>
      <c r="O2671" s="213">
        <f t="shared" si="1417"/>
        <v>0</v>
      </c>
      <c r="P2671" s="43">
        <f t="shared" si="1417"/>
        <v>9491</v>
      </c>
    </row>
    <row r="2672" spans="2:16" ht="166.5" customHeight="1" x14ac:dyDescent="0.25">
      <c r="B2672" s="156" t="s">
        <v>2116</v>
      </c>
      <c r="C2672" s="17" t="s">
        <v>2102</v>
      </c>
      <c r="D2672" s="24" t="s">
        <v>212</v>
      </c>
      <c r="E2672" s="24" t="s">
        <v>27</v>
      </c>
      <c r="F2672" s="89" t="s">
        <v>2117</v>
      </c>
      <c r="G2672" s="24" t="s">
        <v>18</v>
      </c>
      <c r="H2672" s="43">
        <v>7788</v>
      </c>
      <c r="I2672" s="213"/>
      <c r="J2672" s="43">
        <f>H2672+I2672</f>
        <v>7788</v>
      </c>
      <c r="K2672" s="43">
        <v>8108</v>
      </c>
      <c r="L2672" s="213"/>
      <c r="M2672" s="43">
        <f>K2672+L2672</f>
        <v>8108</v>
      </c>
      <c r="N2672" s="43">
        <v>8432</v>
      </c>
      <c r="O2672" s="213"/>
      <c r="P2672" s="43">
        <f>N2672+O2672</f>
        <v>8432</v>
      </c>
    </row>
    <row r="2673" spans="2:16" ht="140.25" customHeight="1" x14ac:dyDescent="0.25">
      <c r="B2673" s="156" t="s">
        <v>2118</v>
      </c>
      <c r="C2673" s="17" t="s">
        <v>2102</v>
      </c>
      <c r="D2673" s="24" t="s">
        <v>212</v>
      </c>
      <c r="E2673" s="24" t="s">
        <v>27</v>
      </c>
      <c r="F2673" s="89" t="s">
        <v>2117</v>
      </c>
      <c r="G2673" s="24" t="s">
        <v>20</v>
      </c>
      <c r="H2673" s="43">
        <v>1236</v>
      </c>
      <c r="I2673" s="213"/>
      <c r="J2673" s="43">
        <f>H2673+I2673</f>
        <v>1236</v>
      </c>
      <c r="K2673" s="43">
        <v>1160</v>
      </c>
      <c r="L2673" s="213"/>
      <c r="M2673" s="43">
        <f>K2673+L2673</f>
        <v>1160</v>
      </c>
      <c r="N2673" s="43">
        <v>1059</v>
      </c>
      <c r="O2673" s="213"/>
      <c r="P2673" s="43">
        <f>N2673+O2673</f>
        <v>1059</v>
      </c>
    </row>
    <row r="2674" spans="2:16" ht="60.75" customHeight="1" x14ac:dyDescent="0.25">
      <c r="B2674" s="156" t="s">
        <v>2119</v>
      </c>
      <c r="C2674" s="17" t="s">
        <v>2102</v>
      </c>
      <c r="D2674" s="24" t="s">
        <v>212</v>
      </c>
      <c r="E2674" s="24" t="s">
        <v>27</v>
      </c>
      <c r="F2674" s="89" t="s">
        <v>2120</v>
      </c>
      <c r="G2674" s="23"/>
      <c r="H2674" s="43">
        <f t="shared" ref="H2674:P2674" si="1418">H2675</f>
        <v>137</v>
      </c>
      <c r="I2674" s="213">
        <f t="shared" si="1418"/>
        <v>0</v>
      </c>
      <c r="J2674" s="43">
        <f t="shared" si="1418"/>
        <v>137</v>
      </c>
      <c r="K2674" s="43">
        <f t="shared" si="1418"/>
        <v>141</v>
      </c>
      <c r="L2674" s="213">
        <f t="shared" si="1418"/>
        <v>0</v>
      </c>
      <c r="M2674" s="43">
        <f t="shared" si="1418"/>
        <v>141</v>
      </c>
      <c r="N2674" s="43">
        <f t="shared" si="1418"/>
        <v>141</v>
      </c>
      <c r="O2674" s="213">
        <f t="shared" si="1418"/>
        <v>0</v>
      </c>
      <c r="P2674" s="43">
        <f t="shared" si="1418"/>
        <v>141</v>
      </c>
    </row>
    <row r="2675" spans="2:16" ht="121.5" customHeight="1" x14ac:dyDescent="0.25">
      <c r="B2675" s="156" t="s">
        <v>2121</v>
      </c>
      <c r="C2675" s="17" t="s">
        <v>2102</v>
      </c>
      <c r="D2675" s="24" t="s">
        <v>212</v>
      </c>
      <c r="E2675" s="24" t="s">
        <v>27</v>
      </c>
      <c r="F2675" s="89" t="s">
        <v>2122</v>
      </c>
      <c r="G2675" s="23">
        <v>200</v>
      </c>
      <c r="H2675" s="43">
        <v>137</v>
      </c>
      <c r="I2675" s="213"/>
      <c r="J2675" s="43">
        <f>H2675+I2675</f>
        <v>137</v>
      </c>
      <c r="K2675" s="43">
        <v>141</v>
      </c>
      <c r="L2675" s="213"/>
      <c r="M2675" s="43">
        <f>K2675+L2675</f>
        <v>141</v>
      </c>
      <c r="N2675" s="43">
        <v>141</v>
      </c>
      <c r="O2675" s="213"/>
      <c r="P2675" s="43">
        <f>N2675+O2675</f>
        <v>141</v>
      </c>
    </row>
    <row r="2676" spans="2:16" ht="15.75" customHeight="1" x14ac:dyDescent="0.25">
      <c r="B2676" s="158" t="s">
        <v>2047</v>
      </c>
      <c r="C2676" s="17" t="s">
        <v>2102</v>
      </c>
      <c r="D2676" s="20" t="s">
        <v>1633</v>
      </c>
      <c r="E2676" s="20" t="s">
        <v>249</v>
      </c>
      <c r="F2676" s="19"/>
      <c r="G2676" s="19"/>
      <c r="H2676" s="38">
        <f t="shared" ref="H2676:P2676" si="1419">H2677</f>
        <v>99256</v>
      </c>
      <c r="I2676" s="230">
        <f t="shared" si="1419"/>
        <v>0</v>
      </c>
      <c r="J2676" s="38">
        <f t="shared" si="1419"/>
        <v>99256</v>
      </c>
      <c r="K2676" s="38">
        <f t="shared" si="1419"/>
        <v>94374</v>
      </c>
      <c r="L2676" s="230">
        <f t="shared" si="1419"/>
        <v>-2344</v>
      </c>
      <c r="M2676" s="38">
        <f t="shared" si="1419"/>
        <v>92030</v>
      </c>
      <c r="N2676" s="38">
        <f t="shared" si="1419"/>
        <v>90991</v>
      </c>
      <c r="O2676" s="230">
        <f t="shared" si="1419"/>
        <v>-2364</v>
      </c>
      <c r="P2676" s="38">
        <f t="shared" si="1419"/>
        <v>88627</v>
      </c>
    </row>
    <row r="2677" spans="2:16" ht="43.5" customHeight="1" x14ac:dyDescent="0.25">
      <c r="B2677" s="157" t="s">
        <v>656</v>
      </c>
      <c r="C2677" s="49">
        <v>853</v>
      </c>
      <c r="D2677" s="52" t="s">
        <v>212</v>
      </c>
      <c r="E2677" s="52" t="s">
        <v>15</v>
      </c>
      <c r="F2677" s="98">
        <v>12</v>
      </c>
      <c r="G2677" s="51"/>
      <c r="H2677" s="43">
        <f t="shared" ref="H2677:P2677" si="1420">H2678+H2683</f>
        <v>99256</v>
      </c>
      <c r="I2677" s="213">
        <f t="shared" si="1420"/>
        <v>0</v>
      </c>
      <c r="J2677" s="43">
        <f t="shared" si="1420"/>
        <v>99256</v>
      </c>
      <c r="K2677" s="43">
        <f t="shared" si="1420"/>
        <v>94374</v>
      </c>
      <c r="L2677" s="213">
        <f t="shared" si="1420"/>
        <v>-2344</v>
      </c>
      <c r="M2677" s="43">
        <f t="shared" si="1420"/>
        <v>92030</v>
      </c>
      <c r="N2677" s="43">
        <f t="shared" si="1420"/>
        <v>90991</v>
      </c>
      <c r="O2677" s="213">
        <f t="shared" si="1420"/>
        <v>-2364</v>
      </c>
      <c r="P2677" s="43">
        <f t="shared" si="1420"/>
        <v>88627</v>
      </c>
    </row>
    <row r="2678" spans="2:16" ht="29.25" customHeight="1" x14ac:dyDescent="0.25">
      <c r="B2678" s="159" t="s">
        <v>214</v>
      </c>
      <c r="C2678" s="49">
        <v>853</v>
      </c>
      <c r="D2678" s="52" t="s">
        <v>212</v>
      </c>
      <c r="E2678" s="52" t="s">
        <v>15</v>
      </c>
      <c r="F2678" s="99" t="s">
        <v>2048</v>
      </c>
      <c r="G2678" s="51"/>
      <c r="H2678" s="43">
        <f t="shared" ref="H2678:P2678" si="1421">H2679</f>
        <v>83998</v>
      </c>
      <c r="I2678" s="213">
        <f t="shared" si="1421"/>
        <v>0</v>
      </c>
      <c r="J2678" s="43">
        <f t="shared" si="1421"/>
        <v>83998</v>
      </c>
      <c r="K2678" s="43">
        <f t="shared" si="1421"/>
        <v>78701</v>
      </c>
      <c r="L2678" s="213">
        <f t="shared" si="1421"/>
        <v>-1929</v>
      </c>
      <c r="M2678" s="43">
        <f t="shared" si="1421"/>
        <v>76772</v>
      </c>
      <c r="N2678" s="43">
        <f t="shared" si="1421"/>
        <v>75318</v>
      </c>
      <c r="O2678" s="213">
        <f t="shared" si="1421"/>
        <v>-1949</v>
      </c>
      <c r="P2678" s="43">
        <f t="shared" si="1421"/>
        <v>73369</v>
      </c>
    </row>
    <row r="2679" spans="2:16" ht="29.25" customHeight="1" x14ac:dyDescent="0.25">
      <c r="B2679" s="162" t="s">
        <v>279</v>
      </c>
      <c r="C2679" s="49">
        <v>853</v>
      </c>
      <c r="D2679" s="52" t="s">
        <v>212</v>
      </c>
      <c r="E2679" s="52" t="s">
        <v>15</v>
      </c>
      <c r="F2679" s="99" t="s">
        <v>2049</v>
      </c>
      <c r="G2679" s="51"/>
      <c r="H2679" s="43">
        <f t="shared" ref="H2679:P2679" si="1422">H2680+H2681+H2682</f>
        <v>83998</v>
      </c>
      <c r="I2679" s="213">
        <f t="shared" si="1422"/>
        <v>0</v>
      </c>
      <c r="J2679" s="43">
        <f t="shared" si="1422"/>
        <v>83998</v>
      </c>
      <c r="K2679" s="43">
        <f t="shared" si="1422"/>
        <v>78701</v>
      </c>
      <c r="L2679" s="213">
        <f t="shared" si="1422"/>
        <v>-1929</v>
      </c>
      <c r="M2679" s="43">
        <f t="shared" si="1422"/>
        <v>76772</v>
      </c>
      <c r="N2679" s="43">
        <f t="shared" si="1422"/>
        <v>75318</v>
      </c>
      <c r="O2679" s="213">
        <f t="shared" si="1422"/>
        <v>-1949</v>
      </c>
      <c r="P2679" s="43">
        <f t="shared" si="1422"/>
        <v>73369</v>
      </c>
    </row>
    <row r="2680" spans="2:16" ht="87.75" customHeight="1" x14ac:dyDescent="0.25">
      <c r="B2680" s="157" t="s">
        <v>37</v>
      </c>
      <c r="C2680" s="49">
        <v>853</v>
      </c>
      <c r="D2680" s="52" t="s">
        <v>212</v>
      </c>
      <c r="E2680" s="52" t="s">
        <v>15</v>
      </c>
      <c r="F2680" s="99" t="s">
        <v>2050</v>
      </c>
      <c r="G2680" s="52" t="s">
        <v>18</v>
      </c>
      <c r="H2680" s="43">
        <v>62794</v>
      </c>
      <c r="I2680" s="213"/>
      <c r="J2680" s="43">
        <f>H2680+I2680</f>
        <v>62794</v>
      </c>
      <c r="K2680" s="43">
        <v>64897</v>
      </c>
      <c r="L2680" s="213">
        <v>-1929</v>
      </c>
      <c r="M2680" s="43">
        <f>K2680+L2680</f>
        <v>62968</v>
      </c>
      <c r="N2680" s="43">
        <v>65614</v>
      </c>
      <c r="O2680" s="213">
        <v>-1949</v>
      </c>
      <c r="P2680" s="43">
        <f>N2680+O2680</f>
        <v>63665</v>
      </c>
    </row>
    <row r="2681" spans="2:16" ht="45" customHeight="1" x14ac:dyDescent="0.25">
      <c r="B2681" s="157" t="s">
        <v>39</v>
      </c>
      <c r="C2681" s="49">
        <v>853</v>
      </c>
      <c r="D2681" s="52" t="s">
        <v>212</v>
      </c>
      <c r="E2681" s="52" t="s">
        <v>15</v>
      </c>
      <c r="F2681" s="99" t="s">
        <v>2050</v>
      </c>
      <c r="G2681" s="52" t="s">
        <v>20</v>
      </c>
      <c r="H2681" s="43">
        <v>20784</v>
      </c>
      <c r="I2681" s="213"/>
      <c r="J2681" s="43">
        <f>H2681+I2681</f>
        <v>20784</v>
      </c>
      <c r="K2681" s="43">
        <v>13384</v>
      </c>
      <c r="L2681" s="213"/>
      <c r="M2681" s="43">
        <f>K2681+L2681</f>
        <v>13384</v>
      </c>
      <c r="N2681" s="43">
        <v>9284</v>
      </c>
      <c r="O2681" s="213"/>
      <c r="P2681" s="43">
        <f>N2681+O2681</f>
        <v>9284</v>
      </c>
    </row>
    <row r="2682" spans="2:16" ht="45" x14ac:dyDescent="0.25">
      <c r="B2682" s="157" t="s">
        <v>40</v>
      </c>
      <c r="C2682" s="49">
        <v>853</v>
      </c>
      <c r="D2682" s="52" t="s">
        <v>212</v>
      </c>
      <c r="E2682" s="52" t="s">
        <v>15</v>
      </c>
      <c r="F2682" s="99" t="s">
        <v>2050</v>
      </c>
      <c r="G2682" s="52" t="s">
        <v>22</v>
      </c>
      <c r="H2682" s="43">
        <v>420</v>
      </c>
      <c r="I2682" s="213"/>
      <c r="J2682" s="43">
        <f>H2682+I2682</f>
        <v>420</v>
      </c>
      <c r="K2682" s="43">
        <v>420</v>
      </c>
      <c r="L2682" s="213"/>
      <c r="M2682" s="43">
        <f>K2682+L2682</f>
        <v>420</v>
      </c>
      <c r="N2682" s="43">
        <v>420</v>
      </c>
      <c r="O2682" s="213"/>
      <c r="P2682" s="43">
        <f>N2682+O2682</f>
        <v>420</v>
      </c>
    </row>
    <row r="2683" spans="2:16" ht="45" x14ac:dyDescent="0.25">
      <c r="B2683" s="156" t="s">
        <v>2051</v>
      </c>
      <c r="C2683" s="65">
        <v>853</v>
      </c>
      <c r="D2683" s="30">
        <v>6</v>
      </c>
      <c r="E2683" s="61" t="s">
        <v>15</v>
      </c>
      <c r="F2683" s="89" t="s">
        <v>2052</v>
      </c>
      <c r="G2683" s="21"/>
      <c r="H2683" s="43">
        <f t="shared" ref="H2683:P2683" si="1423">H2684</f>
        <v>15258</v>
      </c>
      <c r="I2683" s="213">
        <f t="shared" si="1423"/>
        <v>0</v>
      </c>
      <c r="J2683" s="43">
        <f t="shared" si="1423"/>
        <v>15258</v>
      </c>
      <c r="K2683" s="43">
        <f t="shared" si="1423"/>
        <v>15673</v>
      </c>
      <c r="L2683" s="213">
        <f t="shared" si="1423"/>
        <v>-415</v>
      </c>
      <c r="M2683" s="43">
        <f t="shared" si="1423"/>
        <v>15258</v>
      </c>
      <c r="N2683" s="43">
        <f t="shared" si="1423"/>
        <v>15673</v>
      </c>
      <c r="O2683" s="213">
        <f t="shared" si="1423"/>
        <v>-415</v>
      </c>
      <c r="P2683" s="43">
        <f t="shared" si="1423"/>
        <v>15258</v>
      </c>
    </row>
    <row r="2684" spans="2:16" ht="47.25" customHeight="1" x14ac:dyDescent="0.25">
      <c r="B2684" s="156" t="s">
        <v>2053</v>
      </c>
      <c r="C2684" s="65">
        <v>853</v>
      </c>
      <c r="D2684" s="30">
        <v>6</v>
      </c>
      <c r="E2684" s="61" t="s">
        <v>15</v>
      </c>
      <c r="F2684" s="89" t="s">
        <v>2054</v>
      </c>
      <c r="G2684" s="21">
        <v>500</v>
      </c>
      <c r="H2684" s="43">
        <v>15258</v>
      </c>
      <c r="I2684" s="213"/>
      <c r="J2684" s="43">
        <f>H2684+I2684</f>
        <v>15258</v>
      </c>
      <c r="K2684" s="43">
        <v>15673</v>
      </c>
      <c r="L2684" s="213">
        <v>-415</v>
      </c>
      <c r="M2684" s="43">
        <f>K2684+L2684</f>
        <v>15258</v>
      </c>
      <c r="N2684" s="43">
        <v>15673</v>
      </c>
      <c r="O2684" s="213">
        <v>-415</v>
      </c>
      <c r="P2684" s="43">
        <f>N2684+O2684</f>
        <v>15258</v>
      </c>
    </row>
    <row r="2685" spans="2:16" ht="36.75" hidden="1" customHeight="1" x14ac:dyDescent="0.25">
      <c r="B2685" s="157" t="s">
        <v>28</v>
      </c>
      <c r="C2685" s="65">
        <v>853</v>
      </c>
      <c r="D2685" s="30">
        <v>6</v>
      </c>
      <c r="E2685" s="61" t="s">
        <v>15</v>
      </c>
      <c r="F2685" s="88">
        <v>99</v>
      </c>
      <c r="G2685" s="21"/>
      <c r="H2685" s="43"/>
      <c r="I2685" s="213"/>
      <c r="J2685" s="43"/>
      <c r="K2685" s="43"/>
      <c r="L2685" s="213"/>
      <c r="M2685" s="43"/>
      <c r="N2685" s="43"/>
      <c r="O2685" s="213"/>
      <c r="P2685" s="43"/>
    </row>
    <row r="2686" spans="2:16" ht="21" hidden="1" customHeight="1" x14ac:dyDescent="0.25">
      <c r="B2686" s="159" t="s">
        <v>29</v>
      </c>
      <c r="C2686" s="65">
        <v>853</v>
      </c>
      <c r="D2686" s="30">
        <v>6</v>
      </c>
      <c r="E2686" s="61" t="s">
        <v>15</v>
      </c>
      <c r="F2686" s="89" t="s">
        <v>87</v>
      </c>
      <c r="G2686" s="21"/>
      <c r="H2686" s="43"/>
      <c r="I2686" s="213"/>
      <c r="J2686" s="43"/>
      <c r="K2686" s="43"/>
      <c r="L2686" s="213"/>
      <c r="M2686" s="43"/>
      <c r="N2686" s="43"/>
      <c r="O2686" s="213"/>
      <c r="P2686" s="43"/>
    </row>
    <row r="2687" spans="2:16" ht="111" hidden="1" customHeight="1" x14ac:dyDescent="0.25">
      <c r="B2687" s="159" t="s">
        <v>2310</v>
      </c>
      <c r="C2687" s="65">
        <v>853</v>
      </c>
      <c r="D2687" s="30">
        <v>6</v>
      </c>
      <c r="E2687" s="61" t="s">
        <v>15</v>
      </c>
      <c r="F2687" s="89" t="s">
        <v>36</v>
      </c>
      <c r="G2687" s="21">
        <v>100</v>
      </c>
      <c r="H2687" s="43"/>
      <c r="I2687" s="213"/>
      <c r="J2687" s="43"/>
      <c r="K2687" s="43"/>
      <c r="L2687" s="213"/>
      <c r="M2687" s="43"/>
      <c r="N2687" s="43"/>
      <c r="O2687" s="213"/>
      <c r="P2687" s="43"/>
    </row>
    <row r="2688" spans="2:16" s="12" customFormat="1" ht="15.75" x14ac:dyDescent="0.25">
      <c r="B2688" s="158" t="s">
        <v>47</v>
      </c>
      <c r="C2688" s="65">
        <v>853</v>
      </c>
      <c r="D2688" s="19" t="s">
        <v>360</v>
      </c>
      <c r="E2688" s="19"/>
      <c r="F2688" s="19"/>
      <c r="G2688" s="29"/>
      <c r="H2688" s="8">
        <f>H2689</f>
        <v>29</v>
      </c>
      <c r="I2688" s="211">
        <f t="shared" ref="I2688:J2692" si="1424">I2689</f>
        <v>0</v>
      </c>
      <c r="J2688" s="8">
        <f t="shared" si="1424"/>
        <v>29</v>
      </c>
      <c r="K2688" s="8">
        <f t="shared" ref="K2688:N2692" si="1425">K2689</f>
        <v>29</v>
      </c>
      <c r="L2688" s="211">
        <f t="shared" ref="L2688:M2692" si="1426">L2689</f>
        <v>0</v>
      </c>
      <c r="M2688" s="8">
        <f t="shared" si="1426"/>
        <v>29</v>
      </c>
      <c r="N2688" s="8">
        <f t="shared" si="1425"/>
        <v>29</v>
      </c>
      <c r="O2688" s="211">
        <f t="shared" ref="O2688:P2692" si="1427">O2689</f>
        <v>0</v>
      </c>
      <c r="P2688" s="8">
        <f t="shared" si="1427"/>
        <v>29</v>
      </c>
    </row>
    <row r="2689" spans="2:16" s="12" customFormat="1" ht="33" customHeight="1" x14ac:dyDescent="0.25">
      <c r="B2689" s="158" t="s">
        <v>49</v>
      </c>
      <c r="C2689" s="134">
        <v>853</v>
      </c>
      <c r="D2689" s="78" t="s">
        <v>48</v>
      </c>
      <c r="E2689" s="78" t="s">
        <v>15</v>
      </c>
      <c r="F2689" s="77"/>
      <c r="G2689" s="77"/>
      <c r="H2689" s="8">
        <f>H2690</f>
        <v>29</v>
      </c>
      <c r="I2689" s="211">
        <f t="shared" si="1424"/>
        <v>0</v>
      </c>
      <c r="J2689" s="8">
        <f t="shared" si="1424"/>
        <v>29</v>
      </c>
      <c r="K2689" s="8">
        <f t="shared" si="1425"/>
        <v>29</v>
      </c>
      <c r="L2689" s="211">
        <f t="shared" si="1426"/>
        <v>0</v>
      </c>
      <c r="M2689" s="8">
        <f t="shared" si="1426"/>
        <v>29</v>
      </c>
      <c r="N2689" s="8">
        <f t="shared" si="1425"/>
        <v>29</v>
      </c>
      <c r="O2689" s="211">
        <f t="shared" si="1427"/>
        <v>0</v>
      </c>
      <c r="P2689" s="8">
        <f t="shared" si="1427"/>
        <v>29</v>
      </c>
    </row>
    <row r="2690" spans="2:16" s="12" customFormat="1" ht="30" x14ac:dyDescent="0.25">
      <c r="B2690" s="156" t="s">
        <v>50</v>
      </c>
      <c r="C2690" s="134">
        <v>853</v>
      </c>
      <c r="D2690" s="80" t="s">
        <v>48</v>
      </c>
      <c r="E2690" s="80" t="s">
        <v>15</v>
      </c>
      <c r="F2690" s="123" t="s">
        <v>51</v>
      </c>
      <c r="G2690" s="77"/>
      <c r="H2690" s="9">
        <f>H2691</f>
        <v>29</v>
      </c>
      <c r="I2690" s="217">
        <f t="shared" si="1424"/>
        <v>0</v>
      </c>
      <c r="J2690" s="9">
        <f t="shared" si="1424"/>
        <v>29</v>
      </c>
      <c r="K2690" s="9">
        <f t="shared" si="1425"/>
        <v>29</v>
      </c>
      <c r="L2690" s="217">
        <f t="shared" si="1426"/>
        <v>0</v>
      </c>
      <c r="M2690" s="9">
        <f t="shared" si="1426"/>
        <v>29</v>
      </c>
      <c r="N2690" s="9">
        <f t="shared" si="1425"/>
        <v>29</v>
      </c>
      <c r="O2690" s="217">
        <f t="shared" si="1427"/>
        <v>0</v>
      </c>
      <c r="P2690" s="9">
        <f t="shared" si="1427"/>
        <v>29</v>
      </c>
    </row>
    <row r="2691" spans="2:16" s="12" customFormat="1" ht="30" x14ac:dyDescent="0.25">
      <c r="B2691" s="156" t="s">
        <v>205</v>
      </c>
      <c r="C2691" s="134">
        <v>853</v>
      </c>
      <c r="D2691" s="80" t="s">
        <v>48</v>
      </c>
      <c r="E2691" s="80" t="s">
        <v>15</v>
      </c>
      <c r="F2691" s="123" t="s">
        <v>53</v>
      </c>
      <c r="G2691" s="77"/>
      <c r="H2691" s="9">
        <f>H2692</f>
        <v>29</v>
      </c>
      <c r="I2691" s="217">
        <f t="shared" si="1424"/>
        <v>0</v>
      </c>
      <c r="J2691" s="9">
        <f t="shared" si="1424"/>
        <v>29</v>
      </c>
      <c r="K2691" s="9">
        <f t="shared" si="1425"/>
        <v>29</v>
      </c>
      <c r="L2691" s="217">
        <f t="shared" si="1426"/>
        <v>0</v>
      </c>
      <c r="M2691" s="9">
        <f t="shared" si="1426"/>
        <v>29</v>
      </c>
      <c r="N2691" s="9">
        <f t="shared" si="1425"/>
        <v>29</v>
      </c>
      <c r="O2691" s="217">
        <f t="shared" si="1427"/>
        <v>0</v>
      </c>
      <c r="P2691" s="9">
        <f t="shared" si="1427"/>
        <v>29</v>
      </c>
    </row>
    <row r="2692" spans="2:16" s="12" customFormat="1" ht="30" x14ac:dyDescent="0.25">
      <c r="B2692" s="156" t="s">
        <v>54</v>
      </c>
      <c r="C2692" s="134">
        <v>853</v>
      </c>
      <c r="D2692" s="80" t="s">
        <v>48</v>
      </c>
      <c r="E2692" s="80" t="s">
        <v>15</v>
      </c>
      <c r="F2692" s="123" t="s">
        <v>55</v>
      </c>
      <c r="G2692" s="79"/>
      <c r="H2692" s="9">
        <f>H2693</f>
        <v>29</v>
      </c>
      <c r="I2692" s="217">
        <f t="shared" si="1424"/>
        <v>0</v>
      </c>
      <c r="J2692" s="9">
        <f t="shared" si="1424"/>
        <v>29</v>
      </c>
      <c r="K2692" s="9">
        <f t="shared" si="1425"/>
        <v>29</v>
      </c>
      <c r="L2692" s="217">
        <f t="shared" si="1426"/>
        <v>0</v>
      </c>
      <c r="M2692" s="9">
        <f t="shared" si="1426"/>
        <v>29</v>
      </c>
      <c r="N2692" s="9">
        <f t="shared" si="1425"/>
        <v>29</v>
      </c>
      <c r="O2692" s="217">
        <f t="shared" si="1427"/>
        <v>0</v>
      </c>
      <c r="P2692" s="9">
        <f t="shared" si="1427"/>
        <v>29</v>
      </c>
    </row>
    <row r="2693" spans="2:16" ht="93" customHeight="1" thickBot="1" x14ac:dyDescent="0.3">
      <c r="B2693" s="167" t="s">
        <v>2321</v>
      </c>
      <c r="C2693" s="135">
        <v>853</v>
      </c>
      <c r="D2693" s="81" t="s">
        <v>48</v>
      </c>
      <c r="E2693" s="81" t="s">
        <v>15</v>
      </c>
      <c r="F2693" s="124" t="s">
        <v>56</v>
      </c>
      <c r="G2693" s="81" t="s">
        <v>20</v>
      </c>
      <c r="H2693" s="70">
        <v>29</v>
      </c>
      <c r="I2693" s="227"/>
      <c r="J2693" s="70">
        <f>H2693+I2693</f>
        <v>29</v>
      </c>
      <c r="K2693" s="70">
        <v>29</v>
      </c>
      <c r="L2693" s="227"/>
      <c r="M2693" s="70">
        <f>K2693+L2693</f>
        <v>29</v>
      </c>
      <c r="N2693" s="70">
        <v>29</v>
      </c>
      <c r="O2693" s="227"/>
      <c r="P2693" s="70">
        <f>N2693+O2693</f>
        <v>29</v>
      </c>
    </row>
    <row r="2694" spans="2:16" s="12" customFormat="1" ht="18" hidden="1" customHeight="1" x14ac:dyDescent="0.25">
      <c r="B2694" s="207"/>
      <c r="C2694" s="130"/>
      <c r="D2694" s="131"/>
      <c r="E2694" s="131"/>
      <c r="F2694" s="131"/>
      <c r="G2694" s="82"/>
      <c r="H2694" s="83"/>
      <c r="I2694" s="231"/>
      <c r="J2694" s="83"/>
      <c r="K2694" s="83"/>
      <c r="L2694" s="231"/>
      <c r="M2694" s="83"/>
      <c r="N2694" s="83"/>
      <c r="O2694" s="233"/>
    </row>
    <row r="2695" spans="2:16" s="12" customFormat="1" x14ac:dyDescent="0.25">
      <c r="B2695" s="188"/>
      <c r="C2695" s="2"/>
      <c r="D2695" s="2"/>
      <c r="E2695" s="2"/>
      <c r="F2695" s="2"/>
      <c r="G2695" s="74"/>
      <c r="H2695" s="2"/>
      <c r="I2695" s="232"/>
      <c r="J2695" s="2"/>
      <c r="K2695" s="2"/>
      <c r="L2695" s="232"/>
      <c r="M2695" s="2"/>
      <c r="N2695" s="2"/>
      <c r="O2695" s="233"/>
    </row>
    <row r="2696" spans="2:16" s="12" customFormat="1" x14ac:dyDescent="0.25">
      <c r="B2696" s="188"/>
      <c r="C2696" s="2"/>
      <c r="D2696" s="2"/>
      <c r="E2696" s="2"/>
      <c r="F2696" s="2"/>
      <c r="G2696" s="74"/>
      <c r="H2696" s="2"/>
      <c r="I2696" s="232"/>
      <c r="J2696" s="2"/>
      <c r="K2696" s="2"/>
      <c r="L2696" s="232"/>
      <c r="M2696" s="2"/>
      <c r="N2696" s="2"/>
      <c r="O2696" s="233"/>
    </row>
    <row r="2697" spans="2:16" s="12" customFormat="1" x14ac:dyDescent="0.25">
      <c r="B2697" s="188"/>
      <c r="C2697" s="2"/>
      <c r="D2697" s="2"/>
      <c r="E2697" s="2"/>
      <c r="F2697" s="2"/>
      <c r="G2697" s="74"/>
      <c r="I2697" s="233"/>
      <c r="L2697" s="233"/>
      <c r="O2697" s="233"/>
    </row>
    <row r="2698" spans="2:16" s="12" customFormat="1" x14ac:dyDescent="0.25">
      <c r="B2698" s="188"/>
      <c r="C2698" s="2"/>
      <c r="D2698" s="2"/>
      <c r="E2698" s="2"/>
      <c r="F2698" s="2"/>
      <c r="G2698" s="74"/>
      <c r="I2698" s="233"/>
      <c r="L2698" s="233"/>
      <c r="O2698" s="233"/>
    </row>
    <row r="2699" spans="2:16" s="12" customFormat="1" x14ac:dyDescent="0.25">
      <c r="B2699" s="188"/>
      <c r="C2699" s="2"/>
      <c r="D2699" s="2"/>
      <c r="E2699" s="2"/>
      <c r="F2699" s="2"/>
      <c r="G2699" s="74"/>
      <c r="H2699" s="2"/>
      <c r="I2699" s="232"/>
      <c r="J2699" s="2"/>
      <c r="K2699" s="2"/>
      <c r="L2699" s="232"/>
      <c r="M2699" s="2"/>
      <c r="N2699" s="2"/>
      <c r="O2699" s="233"/>
    </row>
    <row r="2700" spans="2:16" s="12" customFormat="1" x14ac:dyDescent="0.25">
      <c r="B2700" s="188"/>
      <c r="C2700" s="2"/>
      <c r="D2700" s="2"/>
      <c r="E2700" s="2"/>
      <c r="F2700" s="2"/>
      <c r="G2700" s="74"/>
      <c r="H2700" s="2"/>
      <c r="I2700" s="232"/>
      <c r="J2700" s="2"/>
      <c r="K2700" s="2"/>
      <c r="L2700" s="232"/>
      <c r="M2700" s="2"/>
      <c r="N2700" s="2"/>
      <c r="O2700" s="233"/>
    </row>
    <row r="2701" spans="2:16" s="12" customFormat="1" x14ac:dyDescent="0.25">
      <c r="B2701" s="188"/>
      <c r="C2701" s="2"/>
      <c r="D2701" s="2"/>
      <c r="E2701" s="2"/>
      <c r="F2701" s="2"/>
      <c r="G2701" s="74"/>
      <c r="H2701" s="2"/>
      <c r="I2701" s="232"/>
      <c r="J2701" s="2"/>
      <c r="K2701" s="2"/>
      <c r="L2701" s="232"/>
      <c r="M2701" s="2"/>
      <c r="N2701" s="2"/>
      <c r="O2701" s="233"/>
    </row>
    <row r="2702" spans="2:16" s="12" customFormat="1" x14ac:dyDescent="0.25">
      <c r="B2702" s="188"/>
      <c r="C2702" s="2"/>
      <c r="D2702" s="2"/>
      <c r="E2702" s="2"/>
      <c r="F2702" s="2"/>
      <c r="G2702" s="74"/>
      <c r="H2702" s="2"/>
      <c r="I2702" s="232"/>
      <c r="J2702" s="2"/>
      <c r="K2702" s="2"/>
      <c r="L2702" s="232"/>
      <c r="M2702" s="2"/>
      <c r="N2702" s="2"/>
      <c r="O2702" s="233"/>
    </row>
    <row r="2703" spans="2:16" s="12" customFormat="1" x14ac:dyDescent="0.25">
      <c r="B2703" s="188"/>
      <c r="C2703" s="2"/>
      <c r="D2703" s="2"/>
      <c r="E2703" s="2"/>
      <c r="F2703" s="2"/>
      <c r="G2703" s="74"/>
      <c r="H2703" s="2"/>
      <c r="I2703" s="232"/>
      <c r="J2703" s="2"/>
      <c r="K2703" s="2"/>
      <c r="L2703" s="232"/>
      <c r="M2703" s="2"/>
      <c r="N2703" s="2"/>
      <c r="O2703" s="233"/>
    </row>
    <row r="2704" spans="2:16" s="12" customFormat="1" x14ac:dyDescent="0.25">
      <c r="B2704" s="188"/>
      <c r="C2704" s="2"/>
      <c r="D2704" s="2"/>
      <c r="E2704" s="2"/>
      <c r="F2704" s="2"/>
      <c r="G2704" s="74"/>
      <c r="H2704" s="2"/>
      <c r="I2704" s="232"/>
      <c r="J2704" s="2"/>
      <c r="K2704" s="2"/>
      <c r="L2704" s="232"/>
      <c r="M2704" s="2"/>
      <c r="N2704" s="2"/>
      <c r="O2704" s="233"/>
    </row>
    <row r="2705" spans="2:15" s="12" customFormat="1" x14ac:dyDescent="0.25">
      <c r="B2705" s="188"/>
      <c r="C2705" s="2"/>
      <c r="D2705" s="2"/>
      <c r="E2705" s="2"/>
      <c r="F2705" s="2"/>
      <c r="G2705" s="74"/>
      <c r="H2705" s="2"/>
      <c r="I2705" s="232"/>
      <c r="J2705" s="2"/>
      <c r="K2705" s="2"/>
      <c r="L2705" s="232"/>
      <c r="M2705" s="2"/>
      <c r="N2705" s="2"/>
      <c r="O2705" s="233"/>
    </row>
    <row r="2706" spans="2:15" s="12" customFormat="1" x14ac:dyDescent="0.25">
      <c r="B2706" s="188"/>
      <c r="C2706" s="2"/>
      <c r="D2706" s="2"/>
      <c r="E2706" s="2"/>
      <c r="F2706" s="2"/>
      <c r="G2706" s="74"/>
      <c r="H2706" s="2"/>
      <c r="I2706" s="232"/>
      <c r="J2706" s="2"/>
      <c r="K2706" s="2"/>
      <c r="L2706" s="232"/>
      <c r="M2706" s="2"/>
      <c r="N2706" s="2"/>
      <c r="O2706" s="233"/>
    </row>
    <row r="2707" spans="2:15" s="12" customFormat="1" x14ac:dyDescent="0.25">
      <c r="B2707" s="188"/>
      <c r="C2707" s="2"/>
      <c r="D2707" s="2"/>
      <c r="E2707" s="2"/>
      <c r="F2707" s="2"/>
      <c r="G2707" s="74"/>
      <c r="H2707" s="2"/>
      <c r="I2707" s="232"/>
      <c r="J2707" s="2"/>
      <c r="K2707" s="2"/>
      <c r="L2707" s="232"/>
      <c r="M2707" s="2"/>
      <c r="N2707" s="2"/>
      <c r="O2707" s="233"/>
    </row>
  </sheetData>
  <dataConsolidate/>
  <mergeCells count="20">
    <mergeCell ref="G3:P3"/>
    <mergeCell ref="G2:P2"/>
    <mergeCell ref="G1:P1"/>
    <mergeCell ref="P7:P9"/>
    <mergeCell ref="O7:O9"/>
    <mergeCell ref="B7:B9"/>
    <mergeCell ref="L7:L9"/>
    <mergeCell ref="M7:M9"/>
    <mergeCell ref="D7:D9"/>
    <mergeCell ref="F7:F9"/>
    <mergeCell ref="B5:P5"/>
    <mergeCell ref="K7:K9"/>
    <mergeCell ref="C7:C9"/>
    <mergeCell ref="N7:N9"/>
    <mergeCell ref="E7:E9"/>
    <mergeCell ref="G7:G9"/>
    <mergeCell ref="H7:H9"/>
    <mergeCell ref="J7:J9"/>
    <mergeCell ref="I7:I9"/>
    <mergeCell ref="M6:P6"/>
  </mergeCells>
  <pageMargins left="0.98425196850393704" right="0.39370078740157483" top="0.43307086614173229" bottom="0.23622047244094491" header="0.23622047244094491" footer="0"/>
  <pageSetup paperSize="9" scale="85" firstPageNumber="95" fitToHeight="247" orientation="landscape" useFirstPageNumber="1" r:id="rId1"/>
  <headerFooter alignWithMargins="0">
    <oddHeader>&amp;C&amp;P</oddHeader>
  </headerFooter>
  <rowBreaks count="3" manualBreakCount="3">
    <brk id="2050" max="16383" man="1"/>
    <brk id="2088" max="16383" man="1"/>
    <brk id="21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Приложение 12</vt:lpstr>
      <vt:lpstr>'Приложение 12'!_ftnref4</vt:lpstr>
      <vt:lpstr>'Приложение 12'!Заголовки_для_печати</vt:lpstr>
      <vt:lpstr>'Приложение 12'!Область_печати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c:creator>
  <cp:lastModifiedBy>Петинов Юрий  Юрьевич</cp:lastModifiedBy>
  <cp:lastPrinted>2017-12-19T06:06:48Z</cp:lastPrinted>
  <dcterms:created xsi:type="dcterms:W3CDTF">2017-09-25T15:43:47Z</dcterms:created>
  <dcterms:modified xsi:type="dcterms:W3CDTF">2017-12-19T11:57:36Z</dcterms:modified>
</cp:coreProperties>
</file>