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епартамент_Финансов\Управления\Бюджетное_Управление\Поправки к бюджету на 2017 год\Декабрь\Экспертная комиссия\"/>
    </mc:Choice>
  </mc:AlternateContent>
  <bookViews>
    <workbookView xWindow="0" yWindow="0" windowWidth="21600" windowHeight="9345"/>
  </bookViews>
  <sheets>
    <sheet name="2018-2020" sheetId="1" r:id="rId1"/>
  </sheets>
  <definedNames>
    <definedName name="_GoBack" localSheetId="0">'2018-2020'!#REF!</definedName>
    <definedName name="_xlnm.Print_Area" localSheetId="0">'2018-2020'!$A$1:$N$50</definedName>
  </definedNames>
  <calcPr calcId="152511"/>
</workbook>
</file>

<file path=xl/calcChain.xml><?xml version="1.0" encoding="utf-8"?>
<calcChain xmlns="http://schemas.openxmlformats.org/spreadsheetml/2006/main">
  <c r="C23" i="1" l="1"/>
  <c r="K13" i="1" l="1"/>
  <c r="G13" i="1"/>
  <c r="D13" i="1"/>
  <c r="C13" i="1" s="1"/>
  <c r="K33" i="1"/>
  <c r="G33" i="1"/>
  <c r="D33" i="1"/>
  <c r="C33" i="1"/>
  <c r="L12" i="1"/>
  <c r="L26" i="1" s="1"/>
  <c r="N50" i="1"/>
  <c r="J50" i="1"/>
  <c r="F50" i="1"/>
  <c r="D12" i="1"/>
  <c r="C12" i="1" s="1"/>
  <c r="K42" i="1"/>
  <c r="G42" i="1"/>
  <c r="C42" i="1"/>
  <c r="K41" i="1"/>
  <c r="G41" i="1"/>
  <c r="C41" i="1"/>
  <c r="H12" i="1"/>
  <c r="G12" i="1" s="1"/>
  <c r="N26" i="1"/>
  <c r="K16" i="1"/>
  <c r="Q16" i="1" s="1"/>
  <c r="K14" i="1"/>
  <c r="K15" i="1"/>
  <c r="K20" i="1"/>
  <c r="K21" i="1"/>
  <c r="K22" i="1"/>
  <c r="K23" i="1"/>
  <c r="J26" i="1"/>
  <c r="G16" i="1"/>
  <c r="G14" i="1"/>
  <c r="G15" i="1"/>
  <c r="P16" i="1" s="1"/>
  <c r="G20" i="1"/>
  <c r="G21" i="1"/>
  <c r="G22" i="1"/>
  <c r="G23" i="1"/>
  <c r="C14" i="1"/>
  <c r="C15" i="1"/>
  <c r="C16" i="1"/>
  <c r="O16" i="1" s="1"/>
  <c r="C20" i="1"/>
  <c r="C21" i="1"/>
  <c r="C22" i="1"/>
  <c r="F26" i="1"/>
  <c r="C38" i="1"/>
  <c r="E26" i="1"/>
  <c r="E51" i="1"/>
  <c r="C47" i="1"/>
  <c r="E50" i="1"/>
  <c r="K48" i="1"/>
  <c r="K49" i="1"/>
  <c r="K47" i="1"/>
  <c r="G48" i="1"/>
  <c r="G49" i="1"/>
  <c r="G47" i="1"/>
  <c r="C40" i="1"/>
  <c r="C49" i="1"/>
  <c r="C48" i="1"/>
  <c r="I50" i="1"/>
  <c r="L35" i="1"/>
  <c r="L36" i="1" s="1"/>
  <c r="K36" i="1" s="1"/>
  <c r="K35" i="1"/>
  <c r="M50" i="1"/>
  <c r="I26" i="1"/>
  <c r="M26" i="1"/>
  <c r="G43" i="1"/>
  <c r="G38" i="1"/>
  <c r="K38" i="1"/>
  <c r="C44" i="1"/>
  <c r="C34" i="1"/>
  <c r="G34" i="1"/>
  <c r="K34" i="1"/>
  <c r="K19" i="1"/>
  <c r="G19" i="1"/>
  <c r="C19" i="1"/>
  <c r="D32" i="1"/>
  <c r="C32" i="1" s="1"/>
  <c r="D35" i="1"/>
  <c r="C35" i="1" s="1"/>
  <c r="C43" i="1"/>
  <c r="C45" i="1"/>
  <c r="C46" i="1"/>
  <c r="H35" i="1"/>
  <c r="G35" i="1" s="1"/>
  <c r="G40" i="1"/>
  <c r="G44" i="1"/>
  <c r="G45" i="1"/>
  <c r="G46" i="1"/>
  <c r="K40" i="1"/>
  <c r="K43" i="1"/>
  <c r="K44" i="1"/>
  <c r="K45" i="1"/>
  <c r="K46" i="1"/>
  <c r="G24" i="1"/>
  <c r="G25" i="1"/>
  <c r="K24" i="1"/>
  <c r="K25" i="1"/>
  <c r="C24" i="1"/>
  <c r="C25" i="1"/>
  <c r="D36" i="1"/>
  <c r="C36" i="1" s="1"/>
  <c r="D50" i="1" l="1"/>
  <c r="H36" i="1"/>
  <c r="G36" i="1" s="1"/>
  <c r="D26" i="1"/>
  <c r="C26" i="1"/>
  <c r="E53" i="1"/>
  <c r="C50" i="1"/>
  <c r="G26" i="1"/>
  <c r="C51" i="1"/>
  <c r="H32" i="1"/>
  <c r="H26" i="1"/>
  <c r="K12" i="1"/>
  <c r="K26" i="1" s="1"/>
  <c r="L32" i="1"/>
  <c r="K32" i="1" l="1"/>
  <c r="K50" i="1" s="1"/>
  <c r="L50" i="1"/>
  <c r="H50" i="1"/>
  <c r="G32" i="1"/>
  <c r="G50" i="1" s="1"/>
</calcChain>
</file>

<file path=xl/sharedStrings.xml><?xml version="1.0" encoding="utf-8"?>
<sst xmlns="http://schemas.openxmlformats.org/spreadsheetml/2006/main" count="100" uniqueCount="63">
  <si>
    <t>(тыс. рублей)</t>
  </si>
  <si>
    <t>№ п/п</t>
  </si>
  <si>
    <t>ДОХОДЫ</t>
  </si>
  <si>
    <t>Виды доходов</t>
  </si>
  <si>
    <t>областной</t>
  </si>
  <si>
    <t>ФОМС</t>
  </si>
  <si>
    <t>1.</t>
  </si>
  <si>
    <t>Средства областного бюджета на обеспечение выполнения функций казенных учреждений в сфере здравоохранения и выполнения государственного (муниципального) задания по оказанию государственных (муниципальных) услуг в сфере здравоохранения бюджетными и автономными учреждениями</t>
  </si>
  <si>
    <t>2.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</si>
  <si>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"Об основах охраны здоровья граждан в Российской Федерации" полномочий Российской Федерации в сфере охраны здоровья"</t>
  </si>
  <si>
    <t>3.</t>
  </si>
  <si>
    <t>Прочие межбюджетные трансферты, передаваемые бюджетам  территориальных фондов обязательного медицинского страхования</t>
  </si>
  <si>
    <t>4.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</si>
  <si>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</si>
  <si>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 xml:space="preserve"> из них:</t>
  </si>
  <si>
    <t>за счет страховых взносов на обязательное медицинское страхование неработающего населения, перечисляемых в бюджет Федерального фонда обязательного медицинского страхования</t>
  </si>
  <si>
    <t>5.</t>
  </si>
  <si>
    <t>Субсидии бюджетам субъектов Российской Федерации на реализацию отдельных мероприятий государственной программы Российской Федерации «Развитие здравоохранения»</t>
  </si>
  <si>
    <t>6.</t>
  </si>
  <si>
    <t>Межбюджетные трансферты, передаваемые бюджетам субъектов Российской  Федерации на реализацию отдельных полномочий в области лекарственного обеспечения</t>
  </si>
  <si>
    <t>ИТОГО ДОХОДОВ</t>
  </si>
  <si>
    <t>РАСХОДЫ</t>
  </si>
  <si>
    <t>Наименование статей расходов</t>
  </si>
  <si>
    <t>федераль-       ный бюджет, ФФОМС</t>
  </si>
  <si>
    <t>из них:</t>
  </si>
  <si>
    <t>Финансовое обеспечение организации обязательного медицинского страхования по непрограммным направлениям деятельности органов управления государственных внебюджетных фондов (в части межтерриториальных расчетов)</t>
  </si>
  <si>
    <t xml:space="preserve">Реализация отдельных мероприятий государственной программы Российской Федерации «Развитие здравоохранения» (за счет субсидий из федерального бюджета) </t>
  </si>
  <si>
    <t>7.</t>
  </si>
  <si>
    <t>Реализация отдельных полномочий в области лекарственного обеспечения (за  счет иных межбюджетных трансфертов из федерального бюджета)</t>
  </si>
  <si>
    <t>ИТОГО РАСХОДОВ</t>
  </si>
  <si>
    <t>к закону Белгородской области</t>
  </si>
  <si>
    <t>федеральный бюджет, ФФОМС</t>
  </si>
  <si>
    <t>8.</t>
  </si>
  <si>
    <t xml:space="preserve"> </t>
  </si>
  <si>
    <t>Субвенции, предоставляемые из федерального бюджета бюджетам субъектов РФ и бюджету г.Байконура на финансовое 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рецептпм на медицинские изделия, а также специализированными продуктами лечебного питания для детей-инвалидов</t>
  </si>
  <si>
    <t xml:space="preserve"> Иные межбюджетные трансферты из бюджета Федерального фонда обязательного медицинского страхования бюджетам территориальных фондов обязательного медицинского страхования в целях осуществления в соответствии с частью 12 статьи 51 ФЗ "Об обязательном медицинском страховании в РФ" единовременных компенсационных выплат медицинским работникам</t>
  </si>
  <si>
    <t>9.</t>
  </si>
  <si>
    <t>10.</t>
  </si>
  <si>
    <t>Субсидии из федерального бюджета бюджетам субъектов Российской Федерации на софинансирование расходов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</si>
  <si>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Софинансирование расходов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(за счет субсидий из федерального бюджета)</t>
  </si>
  <si>
    <t>Обеспечение оказания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 (за счет субвенций из федерального бюджета)</t>
  </si>
  <si>
    <t>Финансовое обеспечение единовременных компенсационных выплат медицинским работникам (за счет иных межбюджетных трансфертов из федерального бюджета)</t>
  </si>
  <si>
    <t>БЮДЖЕТ ЗДРАВООХРАНЕНИЯ НА 2018 ГОД И НА ПЛАНОВЫЙ ПЕРИОД 2019 И 2020 ГОДОВ</t>
  </si>
  <si>
    <t>Всего</t>
  </si>
  <si>
    <t>2018 год</t>
  </si>
  <si>
    <t>2019 год</t>
  </si>
  <si>
    <t>2020 год</t>
  </si>
  <si>
    <t xml:space="preserve">      Всего </t>
  </si>
  <si>
    <t xml:space="preserve">Всего </t>
  </si>
  <si>
    <t>Финансовое обеспечение организации обязательного медицинского страхования на территориях субъектов Российской Федерации в рамках реализации государственных функций в области социальной политики</t>
  </si>
  <si>
    <t>(тыс.рублей)</t>
  </si>
  <si>
    <t>Повышение квалификации и профессиональная подготовка и переподготовка кадров</t>
  </si>
  <si>
    <t>Обеспечение деятельности (оказание услуг государственных учреждений (организаций)</t>
  </si>
  <si>
    <t>11.</t>
  </si>
  <si>
    <t>Закупка оборудования (включая медицинское)</t>
  </si>
  <si>
    <t>Обеспечение функций органов власти Белгородской области, в том числе территориальных органов</t>
  </si>
  <si>
    <t>Средства областного бюджета на модернизацию здравоохранения Белгородской области в части укрепления материально-технической базы медицинских учреждений</t>
  </si>
  <si>
    <t>Оказание высокотехнологичной медицинской помощи гражданам Российской Федерации не включенной в базовую программу обязательного медицинского страхования (за счет субсидий из федерального бюджета)</t>
  </si>
  <si>
    <t>Приложение 17</t>
  </si>
  <si>
    <t>«Об областном бюджете на 2018 год</t>
  </si>
  <si>
    <t>и на плановый период 2019 и 2020 годов»</t>
  </si>
  <si>
    <t>Субсидии из федерального бюджета бюджетам субъектов Российской Федерации на софинансирование расходов, возникающих при оказании гражданам РФ высокотехнологичной медицинской помощи, не включенной в базовую программу обязательного медицинского страхования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</si>
  <si>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"Об основах охраны здоровья граждан в Российской Федерации" полномочий Российской Федерации в сфере охраны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</si>
</sst>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22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Fill="1" applyBorder="1" applyAlignment="1">
      <alignment horizontal="justify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5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9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/>
    <xf numFmtId="0" fontId="3" fillId="0" borderId="0" xfId="0" applyFont="1" applyFill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A41" zoomScale="70" zoomScaleNormal="70" zoomScaleSheetLayoutView="70" workbookViewId="0">
      <selection activeCell="C44" sqref="C44"/>
    </sheetView>
  </sheetViews>
  <sheetFormatPr defaultRowHeight="15" x14ac:dyDescent="0.25"/>
  <cols>
    <col min="1" max="1" width="6.140625" style="3" customWidth="1"/>
    <col min="2" max="2" width="63.42578125" style="3" customWidth="1"/>
    <col min="3" max="4" width="19.5703125" style="3" customWidth="1"/>
    <col min="5" max="5" width="18.28515625" style="3" customWidth="1"/>
    <col min="6" max="6" width="22.42578125" style="3" customWidth="1"/>
    <col min="7" max="7" width="19.85546875" style="3" customWidth="1"/>
    <col min="8" max="8" width="19.7109375" style="3" customWidth="1"/>
    <col min="9" max="9" width="19.140625" style="3" customWidth="1"/>
    <col min="10" max="10" width="22.5703125" style="3" customWidth="1"/>
    <col min="11" max="11" width="18.7109375" style="3" customWidth="1"/>
    <col min="12" max="12" width="19.140625" style="3" customWidth="1"/>
    <col min="13" max="13" width="18.28515625" style="3" customWidth="1"/>
    <col min="14" max="14" width="23.42578125" style="3" customWidth="1"/>
    <col min="15" max="15" width="26.140625" style="3" customWidth="1"/>
    <col min="16" max="16" width="15.5703125" style="3" customWidth="1"/>
    <col min="17" max="17" width="16.7109375" style="3" customWidth="1"/>
    <col min="18" max="16384" width="9.140625" style="3"/>
  </cols>
  <sheetData>
    <row r="1" spans="1:17" ht="20.25" customHeight="1" x14ac:dyDescent="0.35">
      <c r="C1" s="42"/>
      <c r="D1" s="42"/>
      <c r="E1" s="42"/>
      <c r="F1" s="42"/>
      <c r="G1" s="42"/>
      <c r="H1" s="42"/>
      <c r="I1" s="42"/>
      <c r="J1" s="42"/>
      <c r="K1" s="36" t="s">
        <v>58</v>
      </c>
      <c r="L1" s="36"/>
      <c r="M1" s="36"/>
      <c r="N1" s="36"/>
    </row>
    <row r="2" spans="1:17" ht="18" customHeight="1" x14ac:dyDescent="0.35">
      <c r="C2" s="42"/>
      <c r="D2" s="42"/>
      <c r="E2" s="42"/>
      <c r="F2" s="42"/>
      <c r="G2" s="42"/>
      <c r="H2" s="42"/>
      <c r="I2" s="42"/>
      <c r="J2" s="42"/>
      <c r="K2" s="36" t="s">
        <v>30</v>
      </c>
      <c r="L2" s="36"/>
      <c r="M2" s="36"/>
      <c r="N2" s="36"/>
    </row>
    <row r="3" spans="1:17" ht="18" customHeight="1" x14ac:dyDescent="0.35">
      <c r="C3" s="42"/>
      <c r="D3" s="42"/>
      <c r="E3" s="42"/>
      <c r="F3" s="42"/>
      <c r="G3" s="42"/>
      <c r="H3" s="42"/>
      <c r="I3" s="42"/>
      <c r="J3" s="42"/>
      <c r="K3" s="36" t="s">
        <v>59</v>
      </c>
      <c r="L3" s="36"/>
      <c r="M3" s="36"/>
      <c r="N3" s="36"/>
    </row>
    <row r="4" spans="1:17" ht="17.25" customHeight="1" x14ac:dyDescent="0.35">
      <c r="C4" s="42"/>
      <c r="D4" s="42"/>
      <c r="E4" s="42"/>
      <c r="F4" s="42"/>
      <c r="G4" s="42"/>
      <c r="H4" s="42"/>
      <c r="I4" s="42"/>
      <c r="J4" s="42"/>
      <c r="K4" s="36" t="s">
        <v>60</v>
      </c>
      <c r="L4" s="36"/>
      <c r="M4" s="36"/>
      <c r="N4" s="36"/>
    </row>
    <row r="5" spans="1:17" ht="15" customHeight="1" x14ac:dyDescent="0.3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24" customHeight="1" x14ac:dyDescent="0.25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7" ht="18.75" x14ac:dyDescent="0.3">
      <c r="A7" s="4"/>
      <c r="B7" s="4"/>
      <c r="C7" s="4"/>
      <c r="D7" s="4"/>
      <c r="E7" s="48"/>
      <c r="F7" s="48"/>
      <c r="G7" s="4"/>
      <c r="H7" s="4"/>
      <c r="I7" s="48"/>
      <c r="J7" s="48"/>
      <c r="K7" s="4"/>
      <c r="L7" s="4"/>
      <c r="M7" s="49" t="s">
        <v>0</v>
      </c>
      <c r="N7" s="49"/>
    </row>
    <row r="8" spans="1:17" ht="22.5" x14ac:dyDescent="0.3">
      <c r="A8" s="37" t="s">
        <v>1</v>
      </c>
      <c r="B8" s="44" t="s">
        <v>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7" ht="45.75" customHeight="1" x14ac:dyDescent="0.25">
      <c r="A9" s="37"/>
      <c r="B9" s="40" t="s">
        <v>3</v>
      </c>
      <c r="C9" s="45" t="s">
        <v>44</v>
      </c>
      <c r="D9" s="46"/>
      <c r="E9" s="46"/>
      <c r="F9" s="47"/>
      <c r="G9" s="45" t="s">
        <v>45</v>
      </c>
      <c r="H9" s="46"/>
      <c r="I9" s="46"/>
      <c r="J9" s="47"/>
      <c r="K9" s="45" t="s">
        <v>46</v>
      </c>
      <c r="L9" s="46"/>
      <c r="M9" s="46"/>
      <c r="N9" s="47"/>
    </row>
    <row r="10" spans="1:17" ht="91.5" customHeight="1" x14ac:dyDescent="0.25">
      <c r="A10" s="37"/>
      <c r="B10" s="40"/>
      <c r="C10" s="7" t="s">
        <v>43</v>
      </c>
      <c r="D10" s="7" t="s">
        <v>4</v>
      </c>
      <c r="E10" s="7" t="s">
        <v>5</v>
      </c>
      <c r="F10" s="7" t="s">
        <v>31</v>
      </c>
      <c r="G10" s="7" t="s">
        <v>43</v>
      </c>
      <c r="H10" s="7" t="s">
        <v>4</v>
      </c>
      <c r="I10" s="7" t="s">
        <v>5</v>
      </c>
      <c r="J10" s="7" t="s">
        <v>31</v>
      </c>
      <c r="K10" s="7" t="s">
        <v>43</v>
      </c>
      <c r="L10" s="7" t="s">
        <v>4</v>
      </c>
      <c r="M10" s="7" t="s">
        <v>5</v>
      </c>
      <c r="N10" s="7" t="s">
        <v>31</v>
      </c>
    </row>
    <row r="11" spans="1:17" ht="22.5" x14ac:dyDescent="0.3">
      <c r="A11" s="6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</row>
    <row r="12" spans="1:17" ht="215.25" customHeight="1" x14ac:dyDescent="0.25">
      <c r="A12" s="5" t="s">
        <v>6</v>
      </c>
      <c r="B12" s="32" t="s">
        <v>7</v>
      </c>
      <c r="C12" s="27">
        <f>D12+E12+F12</f>
        <v>5881770.5999999996</v>
      </c>
      <c r="D12" s="29">
        <f>5779302.6+71506+12087+18875</f>
        <v>5881770.5999999996</v>
      </c>
      <c r="E12" s="29"/>
      <c r="F12" s="29"/>
      <c r="G12" s="27">
        <f>H12+I12+J12</f>
        <v>5576896.9000000004</v>
      </c>
      <c r="H12" s="29">
        <f>5634257.9-57361</f>
        <v>5576896.9000000004</v>
      </c>
      <c r="I12" s="29"/>
      <c r="J12" s="29"/>
      <c r="K12" s="27">
        <f>L12+M12+N12</f>
        <v>5779680</v>
      </c>
      <c r="L12" s="29">
        <f>5859968-80289+1</f>
        <v>5779680</v>
      </c>
      <c r="M12" s="29"/>
      <c r="N12" s="29"/>
      <c r="P12" s="8"/>
    </row>
    <row r="13" spans="1:17" ht="121.5" customHeight="1" x14ac:dyDescent="0.25">
      <c r="A13" s="5" t="s">
        <v>8</v>
      </c>
      <c r="B13" s="32" t="s">
        <v>56</v>
      </c>
      <c r="C13" s="27">
        <f>D13+E13+F13</f>
        <v>1274008</v>
      </c>
      <c r="D13" s="29">
        <f>1180557+93451</f>
        <v>1274008</v>
      </c>
      <c r="E13" s="29"/>
      <c r="F13" s="29"/>
      <c r="G13" s="27">
        <f>H13+I13+J13</f>
        <v>446021</v>
      </c>
      <c r="H13" s="29">
        <v>446021</v>
      </c>
      <c r="I13" s="29"/>
      <c r="J13" s="29"/>
      <c r="K13" s="27">
        <f>L13+M13+N13</f>
        <v>454845</v>
      </c>
      <c r="L13" s="29">
        <v>454845</v>
      </c>
      <c r="M13" s="29"/>
      <c r="N13" s="29"/>
      <c r="P13" s="8"/>
    </row>
    <row r="14" spans="1:17" ht="213.75" customHeight="1" x14ac:dyDescent="0.25">
      <c r="A14" s="5" t="s">
        <v>10</v>
      </c>
      <c r="B14" s="32" t="s">
        <v>62</v>
      </c>
      <c r="C14" s="27">
        <f>D14+E14+F14</f>
        <v>1020</v>
      </c>
      <c r="D14" s="29"/>
      <c r="E14" s="29"/>
      <c r="F14" s="29">
        <v>1020</v>
      </c>
      <c r="G14" s="27">
        <f>H14+I14+J14</f>
        <v>1066</v>
      </c>
      <c r="H14" s="29"/>
      <c r="I14" s="29"/>
      <c r="J14" s="29">
        <v>1066</v>
      </c>
      <c r="K14" s="27">
        <f>L14+M14+N14</f>
        <v>1106</v>
      </c>
      <c r="L14" s="29"/>
      <c r="M14" s="29"/>
      <c r="N14" s="29">
        <v>1106</v>
      </c>
    </row>
    <row r="15" spans="1:17" ht="126" customHeight="1" x14ac:dyDescent="0.25">
      <c r="A15" s="5" t="s">
        <v>12</v>
      </c>
      <c r="B15" s="32" t="s">
        <v>11</v>
      </c>
      <c r="C15" s="27">
        <f>D15+E15+F15</f>
        <v>206600</v>
      </c>
      <c r="D15" s="29"/>
      <c r="E15" s="29">
        <v>206600</v>
      </c>
      <c r="F15" s="29"/>
      <c r="G15" s="27">
        <f>H15+I15+J15</f>
        <v>214900</v>
      </c>
      <c r="H15" s="29"/>
      <c r="I15" s="29">
        <v>214900</v>
      </c>
      <c r="J15" s="29"/>
      <c r="K15" s="27">
        <f>L15+M15+N15</f>
        <v>223500</v>
      </c>
      <c r="L15" s="29"/>
      <c r="M15" s="29">
        <v>223500</v>
      </c>
      <c r="N15" s="29"/>
    </row>
    <row r="16" spans="1:17" ht="186.75" customHeight="1" x14ac:dyDescent="0.25">
      <c r="A16" s="5" t="s">
        <v>16</v>
      </c>
      <c r="B16" s="32" t="s">
        <v>13</v>
      </c>
      <c r="C16" s="27">
        <f>D16+E16+F16</f>
        <v>16857659.100000001</v>
      </c>
      <c r="D16" s="29">
        <v>5686682.2000000002</v>
      </c>
      <c r="E16" s="29"/>
      <c r="F16" s="29">
        <v>11170976.9</v>
      </c>
      <c r="G16" s="27">
        <f>H16+I16+J16</f>
        <v>17475982.600000001</v>
      </c>
      <c r="H16" s="29">
        <v>5914517</v>
      </c>
      <c r="I16" s="29"/>
      <c r="J16" s="29">
        <v>11561465.6</v>
      </c>
      <c r="K16" s="27">
        <f>L16+M16+N16</f>
        <v>18175066</v>
      </c>
      <c r="L16" s="29">
        <v>6153057</v>
      </c>
      <c r="M16" s="29"/>
      <c r="N16" s="29">
        <v>12022009</v>
      </c>
      <c r="O16" s="8">
        <f>C16+C15</f>
        <v>17064259.100000001</v>
      </c>
      <c r="P16" s="8">
        <f>G16+G15</f>
        <v>17690882.600000001</v>
      </c>
      <c r="Q16" s="8">
        <f>K16+K15</f>
        <v>18398566</v>
      </c>
    </row>
    <row r="17" spans="1:15" ht="22.5" x14ac:dyDescent="0.3">
      <c r="A17" s="6">
        <v>1</v>
      </c>
      <c r="B17" s="28">
        <v>2</v>
      </c>
      <c r="C17" s="28">
        <v>3</v>
      </c>
      <c r="D17" s="28">
        <v>4</v>
      </c>
      <c r="E17" s="28">
        <v>5</v>
      </c>
      <c r="F17" s="28">
        <v>6</v>
      </c>
      <c r="G17" s="28">
        <v>7</v>
      </c>
      <c r="H17" s="28">
        <v>8</v>
      </c>
      <c r="I17" s="28">
        <v>9</v>
      </c>
      <c r="J17" s="28">
        <v>10</v>
      </c>
      <c r="K17" s="28">
        <v>11</v>
      </c>
      <c r="L17" s="28">
        <v>12</v>
      </c>
      <c r="M17" s="28">
        <v>13</v>
      </c>
      <c r="N17" s="28">
        <v>14</v>
      </c>
    </row>
    <row r="18" spans="1:15" ht="24" customHeight="1" x14ac:dyDescent="0.25">
      <c r="A18" s="37"/>
      <c r="B18" s="22" t="s">
        <v>14</v>
      </c>
      <c r="C18" s="9"/>
      <c r="D18" s="10"/>
      <c r="E18" s="10"/>
      <c r="F18" s="10"/>
      <c r="G18" s="9"/>
      <c r="H18" s="10"/>
      <c r="I18" s="10"/>
      <c r="J18" s="10"/>
      <c r="K18" s="9"/>
      <c r="L18" s="10"/>
      <c r="M18" s="10"/>
      <c r="N18" s="10"/>
    </row>
    <row r="19" spans="1:15" ht="142.5" customHeight="1" x14ac:dyDescent="0.25">
      <c r="A19" s="37"/>
      <c r="B19" s="33" t="s">
        <v>15</v>
      </c>
      <c r="C19" s="11">
        <f t="shared" ref="C19:C25" si="0">D19+E19+F19</f>
        <v>5686682</v>
      </c>
      <c r="D19" s="12">
        <v>5686682</v>
      </c>
      <c r="E19" s="12"/>
      <c r="F19" s="12"/>
      <c r="G19" s="11">
        <f t="shared" ref="G19:G25" si="1">H19+I19+J19</f>
        <v>5914517</v>
      </c>
      <c r="H19" s="12">
        <v>5914517</v>
      </c>
      <c r="I19" s="12"/>
      <c r="J19" s="12"/>
      <c r="K19" s="11">
        <f t="shared" ref="K19:K25" si="2">L19+M19+N19</f>
        <v>6153057</v>
      </c>
      <c r="L19" s="12">
        <v>6153057</v>
      </c>
      <c r="M19" s="12"/>
      <c r="N19" s="12"/>
    </row>
    <row r="20" spans="1:15" ht="180" customHeight="1" x14ac:dyDescent="0.25">
      <c r="A20" s="5"/>
      <c r="B20" s="32" t="s">
        <v>61</v>
      </c>
      <c r="C20" s="11">
        <f>D20+E20+F20</f>
        <v>88728</v>
      </c>
      <c r="D20" s="12"/>
      <c r="E20" s="12"/>
      <c r="F20" s="12">
        <v>88728</v>
      </c>
      <c r="G20" s="11">
        <f>H20+I20+J20</f>
        <v>88728</v>
      </c>
      <c r="H20" s="12"/>
      <c r="I20" s="12"/>
      <c r="J20" s="12">
        <v>88728</v>
      </c>
      <c r="K20" s="11">
        <f>L20+M20+N20</f>
        <v>88728</v>
      </c>
      <c r="L20" s="12"/>
      <c r="M20" s="12"/>
      <c r="N20" s="12">
        <v>88728</v>
      </c>
    </row>
    <row r="21" spans="1:15" ht="153" customHeight="1" x14ac:dyDescent="0.25">
      <c r="A21" s="5" t="s">
        <v>18</v>
      </c>
      <c r="B21" s="32" t="s">
        <v>17</v>
      </c>
      <c r="C21" s="27">
        <f t="shared" si="0"/>
        <v>45653</v>
      </c>
      <c r="D21" s="29"/>
      <c r="E21" s="29"/>
      <c r="F21" s="29">
        <v>45653</v>
      </c>
      <c r="G21" s="27">
        <f t="shared" si="1"/>
        <v>46229</v>
      </c>
      <c r="H21" s="29"/>
      <c r="I21" s="29"/>
      <c r="J21" s="29">
        <v>46229</v>
      </c>
      <c r="K21" s="27">
        <f t="shared" si="2"/>
        <v>46229</v>
      </c>
      <c r="L21" s="29"/>
      <c r="M21" s="29"/>
      <c r="N21" s="29">
        <v>46229</v>
      </c>
    </row>
    <row r="22" spans="1:15" ht="117" customHeight="1" x14ac:dyDescent="0.25">
      <c r="A22" s="5" t="s">
        <v>18</v>
      </c>
      <c r="B22" s="32" t="s">
        <v>19</v>
      </c>
      <c r="C22" s="27">
        <f t="shared" si="0"/>
        <v>125614</v>
      </c>
      <c r="D22" s="29"/>
      <c r="E22" s="29"/>
      <c r="F22" s="29">
        <v>125614</v>
      </c>
      <c r="G22" s="27">
        <f t="shared" si="1"/>
        <v>125664</v>
      </c>
      <c r="H22" s="29"/>
      <c r="I22" s="29"/>
      <c r="J22" s="29">
        <v>125664</v>
      </c>
      <c r="K22" s="27">
        <f t="shared" si="2"/>
        <v>125664</v>
      </c>
      <c r="L22" s="29"/>
      <c r="M22" s="29"/>
      <c r="N22" s="29">
        <v>125664</v>
      </c>
    </row>
    <row r="23" spans="1:15" ht="239.25" customHeight="1" x14ac:dyDescent="0.25">
      <c r="A23" s="5" t="s">
        <v>27</v>
      </c>
      <c r="B23" s="32" t="s">
        <v>38</v>
      </c>
      <c r="C23" s="13">
        <f>D23+E23+F23</f>
        <v>1588.8</v>
      </c>
      <c r="D23" s="31"/>
      <c r="E23" s="14"/>
      <c r="F23" s="10">
        <v>1588.8</v>
      </c>
      <c r="G23" s="31">
        <f t="shared" si="1"/>
        <v>0</v>
      </c>
      <c r="H23" s="31"/>
      <c r="I23" s="14"/>
      <c r="J23" s="15"/>
      <c r="K23" s="31">
        <f t="shared" si="2"/>
        <v>0</v>
      </c>
      <c r="L23" s="31"/>
      <c r="M23" s="14"/>
      <c r="N23" s="15"/>
    </row>
    <row r="24" spans="1:15" ht="258.75" hidden="1" customHeight="1" x14ac:dyDescent="0.3">
      <c r="A24" s="5" t="s">
        <v>32</v>
      </c>
      <c r="B24" s="1" t="s">
        <v>34</v>
      </c>
      <c r="C24" s="27">
        <f t="shared" si="0"/>
        <v>0</v>
      </c>
      <c r="D24" s="29"/>
      <c r="E24" s="10"/>
      <c r="F24" s="10"/>
      <c r="G24" s="27">
        <f t="shared" si="1"/>
        <v>0</v>
      </c>
      <c r="H24" s="29"/>
      <c r="I24" s="10"/>
      <c r="J24" s="10"/>
      <c r="K24" s="27">
        <f t="shared" si="2"/>
        <v>0</v>
      </c>
      <c r="L24" s="29"/>
      <c r="M24" s="10"/>
      <c r="N24" s="10"/>
    </row>
    <row r="25" spans="1:15" ht="100.5" hidden="1" customHeight="1" x14ac:dyDescent="0.3">
      <c r="A25" s="5" t="s">
        <v>36</v>
      </c>
      <c r="B25" s="1" t="s">
        <v>35</v>
      </c>
      <c r="C25" s="27">
        <f t="shared" si="0"/>
        <v>0</v>
      </c>
      <c r="D25" s="29"/>
      <c r="E25" s="10"/>
      <c r="F25" s="10"/>
      <c r="G25" s="27">
        <f t="shared" si="1"/>
        <v>0</v>
      </c>
      <c r="H25" s="29"/>
      <c r="I25" s="10"/>
      <c r="J25" s="10"/>
      <c r="K25" s="27">
        <f t="shared" si="2"/>
        <v>0</v>
      </c>
      <c r="L25" s="29"/>
      <c r="M25" s="10"/>
      <c r="N25" s="10"/>
    </row>
    <row r="26" spans="1:15" ht="30" customHeight="1" x14ac:dyDescent="0.3">
      <c r="A26" s="16" t="s">
        <v>33</v>
      </c>
      <c r="B26" s="31" t="s">
        <v>20</v>
      </c>
      <c r="C26" s="27">
        <f>C12+C13+C14+C15+C16+C20+C21+C22+C23</f>
        <v>24482641.500000004</v>
      </c>
      <c r="D26" s="27">
        <f t="shared" ref="D26:M26" si="3">D12+D13+D14+D15+D16+D22+D23</f>
        <v>12842460.800000001</v>
      </c>
      <c r="E26" s="27">
        <f t="shared" si="3"/>
        <v>206600</v>
      </c>
      <c r="F26" s="27">
        <f>F12+F13+F14+F15+F16+F20+F21+F22+F23</f>
        <v>11433580.700000001</v>
      </c>
      <c r="G26" s="27">
        <f>G12+G13+G14+G15+G16+G20+G21+G22+G23</f>
        <v>23975487.5</v>
      </c>
      <c r="H26" s="27">
        <f t="shared" si="3"/>
        <v>11937434.9</v>
      </c>
      <c r="I26" s="27">
        <f t="shared" si="3"/>
        <v>214900</v>
      </c>
      <c r="J26" s="27">
        <f>J12+J13+J14+J15+J16+J20+J21+J22+J23</f>
        <v>11823152.6</v>
      </c>
      <c r="K26" s="27">
        <f>K12+K13+K14+K15+K16+K20+K21+K22+K23</f>
        <v>24894818</v>
      </c>
      <c r="L26" s="27">
        <f t="shared" si="3"/>
        <v>12387582</v>
      </c>
      <c r="M26" s="27">
        <f t="shared" si="3"/>
        <v>223500</v>
      </c>
      <c r="N26" s="27">
        <f>N12+N13+N14+N15+N16+N20+N21+N22+N23</f>
        <v>12283736</v>
      </c>
      <c r="O26" s="8"/>
    </row>
    <row r="27" spans="1:15" ht="30" customHeight="1" x14ac:dyDescent="0.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 t="s">
        <v>50</v>
      </c>
    </row>
    <row r="28" spans="1:15" ht="22.5" customHeight="1" x14ac:dyDescent="0.3">
      <c r="A28" s="37" t="s">
        <v>1</v>
      </c>
      <c r="B28" s="44" t="s">
        <v>21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5" ht="26.25" customHeight="1" x14ac:dyDescent="0.25">
      <c r="A29" s="37"/>
      <c r="B29" s="40" t="s">
        <v>22</v>
      </c>
      <c r="C29" s="40" t="s">
        <v>44</v>
      </c>
      <c r="D29" s="40"/>
      <c r="E29" s="40"/>
      <c r="F29" s="40"/>
      <c r="G29" s="40" t="s">
        <v>45</v>
      </c>
      <c r="H29" s="40"/>
      <c r="I29" s="40"/>
      <c r="J29" s="40"/>
      <c r="K29" s="40" t="s">
        <v>46</v>
      </c>
      <c r="L29" s="40"/>
      <c r="M29" s="40"/>
      <c r="N29" s="40"/>
    </row>
    <row r="30" spans="1:15" ht="84.75" customHeight="1" x14ac:dyDescent="0.25">
      <c r="A30" s="37"/>
      <c r="B30" s="40"/>
      <c r="C30" s="30" t="s">
        <v>47</v>
      </c>
      <c r="D30" s="30" t="s">
        <v>4</v>
      </c>
      <c r="E30" s="30" t="s">
        <v>5</v>
      </c>
      <c r="F30" s="30" t="s">
        <v>23</v>
      </c>
      <c r="G30" s="30" t="s">
        <v>48</v>
      </c>
      <c r="H30" s="30" t="s">
        <v>4</v>
      </c>
      <c r="I30" s="30" t="s">
        <v>5</v>
      </c>
      <c r="J30" s="30" t="s">
        <v>23</v>
      </c>
      <c r="K30" s="30" t="s">
        <v>48</v>
      </c>
      <c r="L30" s="30" t="s">
        <v>4</v>
      </c>
      <c r="M30" s="30" t="s">
        <v>5</v>
      </c>
      <c r="N30" s="30" t="s">
        <v>23</v>
      </c>
    </row>
    <row r="31" spans="1:15" ht="22.5" x14ac:dyDescent="0.25">
      <c r="A31" s="5">
        <v>1</v>
      </c>
      <c r="B31" s="31">
        <v>2</v>
      </c>
      <c r="C31" s="31">
        <v>3</v>
      </c>
      <c r="D31" s="31">
        <v>4</v>
      </c>
      <c r="E31" s="31">
        <v>5</v>
      </c>
      <c r="F31" s="31">
        <v>6</v>
      </c>
      <c r="G31" s="31">
        <v>7</v>
      </c>
      <c r="H31" s="31">
        <v>8</v>
      </c>
      <c r="I31" s="31">
        <v>9</v>
      </c>
      <c r="J31" s="31">
        <v>10</v>
      </c>
      <c r="K31" s="31">
        <v>11</v>
      </c>
      <c r="L31" s="31">
        <v>12</v>
      </c>
      <c r="M31" s="31">
        <v>13</v>
      </c>
      <c r="N31" s="31">
        <v>14</v>
      </c>
    </row>
    <row r="32" spans="1:15" ht="226.5" customHeight="1" x14ac:dyDescent="0.25">
      <c r="A32" s="5" t="s">
        <v>6</v>
      </c>
      <c r="B32" s="32" t="s">
        <v>7</v>
      </c>
      <c r="C32" s="27">
        <f>D32+E32+F32</f>
        <v>5881770.5999999996</v>
      </c>
      <c r="D32" s="29">
        <f>D12</f>
        <v>5881770.5999999996</v>
      </c>
      <c r="E32" s="29"/>
      <c r="F32" s="29"/>
      <c r="G32" s="27">
        <f>H32+I32+J32</f>
        <v>5576896.9000000004</v>
      </c>
      <c r="H32" s="29">
        <f>H12</f>
        <v>5576896.9000000004</v>
      </c>
      <c r="I32" s="29"/>
      <c r="J32" s="29"/>
      <c r="K32" s="27">
        <f>L32+M32+N32</f>
        <v>5779680</v>
      </c>
      <c r="L32" s="29">
        <f>L12</f>
        <v>5779680</v>
      </c>
      <c r="M32" s="29"/>
      <c r="N32" s="29"/>
    </row>
    <row r="33" spans="1:16" ht="121.5" customHeight="1" x14ac:dyDescent="0.25">
      <c r="A33" s="5" t="s">
        <v>8</v>
      </c>
      <c r="B33" s="32" t="s">
        <v>56</v>
      </c>
      <c r="C33" s="27">
        <f>D33+E33+F33</f>
        <v>1274008</v>
      </c>
      <c r="D33" s="29">
        <f>1180557+93451</f>
        <v>1274008</v>
      </c>
      <c r="E33" s="29"/>
      <c r="F33" s="29"/>
      <c r="G33" s="27">
        <f>H33+I33+J33</f>
        <v>446021</v>
      </c>
      <c r="H33" s="29">
        <v>446021</v>
      </c>
      <c r="I33" s="29"/>
      <c r="J33" s="29"/>
      <c r="K33" s="27">
        <f>L33+M33+N33</f>
        <v>454845</v>
      </c>
      <c r="L33" s="29">
        <v>454845</v>
      </c>
      <c r="M33" s="29"/>
      <c r="N33" s="29"/>
      <c r="P33" s="8"/>
    </row>
    <row r="34" spans="1:16" ht="218.25" customHeight="1" x14ac:dyDescent="0.25">
      <c r="A34" s="5" t="s">
        <v>10</v>
      </c>
      <c r="B34" s="32" t="s">
        <v>9</v>
      </c>
      <c r="C34" s="27">
        <f>D34+E34+F34</f>
        <v>1020</v>
      </c>
      <c r="D34" s="29"/>
      <c r="E34" s="29"/>
      <c r="F34" s="29">
        <v>1020</v>
      </c>
      <c r="G34" s="27">
        <f>H34+I34+J34</f>
        <v>1066</v>
      </c>
      <c r="H34" s="29"/>
      <c r="I34" s="29"/>
      <c r="J34" s="29">
        <v>1066</v>
      </c>
      <c r="K34" s="27">
        <f>L34+M34+N34</f>
        <v>1106</v>
      </c>
      <c r="L34" s="29"/>
      <c r="M34" s="29"/>
      <c r="N34" s="29">
        <v>1106</v>
      </c>
    </row>
    <row r="35" spans="1:16" ht="166.5" customHeight="1" x14ac:dyDescent="0.25">
      <c r="A35" s="5" t="s">
        <v>12</v>
      </c>
      <c r="B35" s="32" t="s">
        <v>49</v>
      </c>
      <c r="C35" s="27">
        <f>D35+E35+F35</f>
        <v>16261350.199999999</v>
      </c>
      <c r="D35" s="29">
        <f>D16</f>
        <v>5686682.2000000002</v>
      </c>
      <c r="E35" s="29"/>
      <c r="F35" s="29">
        <v>10574668</v>
      </c>
      <c r="G35" s="27">
        <f>H35+I35+J35</f>
        <v>16859973.899999999</v>
      </c>
      <c r="H35" s="29">
        <f>H16</f>
        <v>5914517</v>
      </c>
      <c r="I35" s="29"/>
      <c r="J35" s="29">
        <v>10945456.9</v>
      </c>
      <c r="K35" s="27">
        <f>L35+M35+N35</f>
        <v>17538657</v>
      </c>
      <c r="L35" s="29">
        <f>L16</f>
        <v>6153057</v>
      </c>
      <c r="M35" s="29"/>
      <c r="N35" s="29">
        <v>11385600</v>
      </c>
      <c r="O35" s="2"/>
    </row>
    <row r="36" spans="1:16" ht="20.25" customHeight="1" x14ac:dyDescent="0.25">
      <c r="A36" s="37"/>
      <c r="B36" s="34" t="s">
        <v>24</v>
      </c>
      <c r="C36" s="38">
        <f>D36+E36+F36</f>
        <v>5686682.2000000002</v>
      </c>
      <c r="D36" s="39">
        <f>D35</f>
        <v>5686682.2000000002</v>
      </c>
      <c r="E36" s="39"/>
      <c r="F36" s="41"/>
      <c r="G36" s="38">
        <f>H36+I36+J36</f>
        <v>5914517</v>
      </c>
      <c r="H36" s="39">
        <f>H35</f>
        <v>5914517</v>
      </c>
      <c r="I36" s="39"/>
      <c r="J36" s="41"/>
      <c r="K36" s="38">
        <f>L36+M36+N36</f>
        <v>6153057</v>
      </c>
      <c r="L36" s="39">
        <f>L35</f>
        <v>6153057</v>
      </c>
      <c r="M36" s="39"/>
      <c r="N36" s="41"/>
    </row>
    <row r="37" spans="1:16" ht="150" customHeight="1" x14ac:dyDescent="0.25">
      <c r="A37" s="37"/>
      <c r="B37" s="35" t="s">
        <v>15</v>
      </c>
      <c r="C37" s="38"/>
      <c r="D37" s="39"/>
      <c r="E37" s="39"/>
      <c r="F37" s="41"/>
      <c r="G37" s="38"/>
      <c r="H37" s="39"/>
      <c r="I37" s="39"/>
      <c r="J37" s="41"/>
      <c r="K37" s="38"/>
      <c r="L37" s="39"/>
      <c r="M37" s="39"/>
      <c r="N37" s="41"/>
    </row>
    <row r="38" spans="1:16" ht="84.75" customHeight="1" x14ac:dyDescent="0.25">
      <c r="A38" s="5" t="s">
        <v>16</v>
      </c>
      <c r="B38" s="32" t="s">
        <v>55</v>
      </c>
      <c r="C38" s="27">
        <f>D38+E38+F38</f>
        <v>94909</v>
      </c>
      <c r="D38" s="29"/>
      <c r="E38" s="29"/>
      <c r="F38" s="29">
        <v>94909</v>
      </c>
      <c r="G38" s="27">
        <f>H38+I38+J38</f>
        <v>94909</v>
      </c>
      <c r="H38" s="29"/>
      <c r="I38" s="29"/>
      <c r="J38" s="29">
        <v>94909</v>
      </c>
      <c r="K38" s="27">
        <f>L38+M38+N38</f>
        <v>94909</v>
      </c>
      <c r="L38" s="29"/>
      <c r="M38" s="29"/>
      <c r="N38" s="29">
        <v>94909</v>
      </c>
    </row>
    <row r="39" spans="1:16" ht="22.5" x14ac:dyDescent="0.25">
      <c r="A39" s="5">
        <v>1</v>
      </c>
      <c r="B39" s="31">
        <v>2</v>
      </c>
      <c r="C39" s="31">
        <v>3</v>
      </c>
      <c r="D39" s="31">
        <v>4</v>
      </c>
      <c r="E39" s="31">
        <v>5</v>
      </c>
      <c r="F39" s="31">
        <v>6</v>
      </c>
      <c r="G39" s="31">
        <v>7</v>
      </c>
      <c r="H39" s="31">
        <v>8</v>
      </c>
      <c r="I39" s="31">
        <v>9</v>
      </c>
      <c r="J39" s="31">
        <v>10</v>
      </c>
      <c r="K39" s="31">
        <v>11</v>
      </c>
      <c r="L39" s="31">
        <v>12</v>
      </c>
      <c r="M39" s="31">
        <v>13</v>
      </c>
      <c r="N39" s="31">
        <v>14</v>
      </c>
    </row>
    <row r="40" spans="1:16" ht="171.75" customHeight="1" x14ac:dyDescent="0.25">
      <c r="A40" s="5" t="s">
        <v>18</v>
      </c>
      <c r="B40" s="32" t="s">
        <v>25</v>
      </c>
      <c r="C40" s="27">
        <f t="shared" ref="C40:C46" si="4">D40+E40+F40</f>
        <v>708000</v>
      </c>
      <c r="D40" s="29"/>
      <c r="E40" s="29">
        <v>206600</v>
      </c>
      <c r="F40" s="29">
        <v>501400</v>
      </c>
      <c r="G40" s="27">
        <f t="shared" ref="G40:G46" si="5">H40+I40+J40</f>
        <v>736000</v>
      </c>
      <c r="H40" s="29"/>
      <c r="I40" s="29">
        <v>214900</v>
      </c>
      <c r="J40" s="29">
        <v>521100</v>
      </c>
      <c r="K40" s="27">
        <f t="shared" ref="K40:K46" si="6">L40+M40+N40</f>
        <v>765000</v>
      </c>
      <c r="L40" s="29"/>
      <c r="M40" s="29">
        <v>223500</v>
      </c>
      <c r="N40" s="29">
        <v>541500</v>
      </c>
    </row>
    <row r="41" spans="1:16" ht="161.25" customHeight="1" x14ac:dyDescent="0.25">
      <c r="A41" s="5"/>
      <c r="B41" s="32" t="s">
        <v>57</v>
      </c>
      <c r="C41" s="11">
        <f>D41+E41+F41</f>
        <v>88728</v>
      </c>
      <c r="D41" s="12"/>
      <c r="E41" s="12"/>
      <c r="F41" s="12">
        <v>88728</v>
      </c>
      <c r="G41" s="11">
        <f>H41+I41+J41</f>
        <v>88728</v>
      </c>
      <c r="H41" s="12"/>
      <c r="I41" s="12"/>
      <c r="J41" s="12">
        <v>88728</v>
      </c>
      <c r="K41" s="11">
        <f>L41+M41+N41</f>
        <v>88728</v>
      </c>
      <c r="L41" s="12"/>
      <c r="M41" s="12"/>
      <c r="N41" s="12">
        <v>88728</v>
      </c>
    </row>
    <row r="42" spans="1:16" ht="112.5" customHeight="1" x14ac:dyDescent="0.25">
      <c r="A42" s="5" t="s">
        <v>18</v>
      </c>
      <c r="B42" s="32" t="s">
        <v>26</v>
      </c>
      <c r="C42" s="27">
        <f>D42+E42+F42</f>
        <v>45653</v>
      </c>
      <c r="D42" s="29"/>
      <c r="E42" s="29"/>
      <c r="F42" s="29">
        <v>45653</v>
      </c>
      <c r="G42" s="27">
        <f>H42+I42+J42</f>
        <v>46229</v>
      </c>
      <c r="H42" s="29"/>
      <c r="I42" s="29"/>
      <c r="J42" s="29">
        <v>46229</v>
      </c>
      <c r="K42" s="27">
        <f>L42+M42+N42</f>
        <v>46229</v>
      </c>
      <c r="L42" s="29"/>
      <c r="M42" s="29"/>
      <c r="N42" s="29">
        <v>46229</v>
      </c>
    </row>
    <row r="43" spans="1:16" ht="124.5" customHeight="1" x14ac:dyDescent="0.25">
      <c r="A43" s="5" t="s">
        <v>27</v>
      </c>
      <c r="B43" s="32" t="s">
        <v>28</v>
      </c>
      <c r="C43" s="27">
        <f t="shared" si="4"/>
        <v>125614</v>
      </c>
      <c r="D43" s="29"/>
      <c r="E43" s="29"/>
      <c r="F43" s="29">
        <v>125614</v>
      </c>
      <c r="G43" s="27">
        <f>H43+I43+J43</f>
        <v>125664</v>
      </c>
      <c r="H43" s="29"/>
      <c r="I43" s="29"/>
      <c r="J43" s="29">
        <v>125664</v>
      </c>
      <c r="K43" s="27">
        <f t="shared" si="6"/>
        <v>125664</v>
      </c>
      <c r="L43" s="29"/>
      <c r="M43" s="29"/>
      <c r="N43" s="29">
        <v>125664</v>
      </c>
    </row>
    <row r="44" spans="1:16" ht="219.75" customHeight="1" x14ac:dyDescent="0.25">
      <c r="A44" s="5" t="s">
        <v>32</v>
      </c>
      <c r="B44" s="32" t="s">
        <v>39</v>
      </c>
      <c r="C44" s="13">
        <f t="shared" si="4"/>
        <v>1589</v>
      </c>
      <c r="D44" s="31"/>
      <c r="E44" s="31"/>
      <c r="F44" s="29">
        <v>1589</v>
      </c>
      <c r="G44" s="31">
        <f t="shared" si="5"/>
        <v>0</v>
      </c>
      <c r="H44" s="31"/>
      <c r="I44" s="31"/>
      <c r="J44" s="21"/>
      <c r="K44" s="31">
        <f t="shared" si="6"/>
        <v>0</v>
      </c>
      <c r="L44" s="31"/>
      <c r="M44" s="31"/>
      <c r="N44" s="21"/>
    </row>
    <row r="45" spans="1:16" ht="81" hidden="1" customHeight="1" x14ac:dyDescent="0.25">
      <c r="A45" s="5" t="s">
        <v>36</v>
      </c>
      <c r="B45" s="32" t="s">
        <v>40</v>
      </c>
      <c r="C45" s="27">
        <f t="shared" si="4"/>
        <v>0</v>
      </c>
      <c r="D45" s="29"/>
      <c r="E45" s="29"/>
      <c r="F45" s="29"/>
      <c r="G45" s="27">
        <f t="shared" si="5"/>
        <v>0</v>
      </c>
      <c r="H45" s="29"/>
      <c r="I45" s="29"/>
      <c r="J45" s="29"/>
      <c r="K45" s="27">
        <f t="shared" si="6"/>
        <v>0</v>
      </c>
      <c r="L45" s="29"/>
      <c r="M45" s="29"/>
      <c r="N45" s="29"/>
    </row>
    <row r="46" spans="1:16" ht="54" hidden="1" customHeight="1" x14ac:dyDescent="0.25">
      <c r="A46" s="5" t="s">
        <v>37</v>
      </c>
      <c r="B46" s="32" t="s">
        <v>41</v>
      </c>
      <c r="C46" s="27">
        <f t="shared" si="4"/>
        <v>0</v>
      </c>
      <c r="D46" s="29"/>
      <c r="E46" s="29"/>
      <c r="F46" s="29"/>
      <c r="G46" s="27">
        <f t="shared" si="5"/>
        <v>0</v>
      </c>
      <c r="H46" s="29"/>
      <c r="I46" s="29"/>
      <c r="J46" s="29"/>
      <c r="K46" s="27">
        <f t="shared" si="6"/>
        <v>0</v>
      </c>
      <c r="L46" s="29"/>
      <c r="M46" s="29"/>
      <c r="N46" s="29"/>
    </row>
    <row r="47" spans="1:16" ht="71.25" customHeight="1" x14ac:dyDescent="0.25">
      <c r="A47" s="5" t="s">
        <v>36</v>
      </c>
      <c r="B47" s="32" t="s">
        <v>51</v>
      </c>
      <c r="C47" s="27">
        <f>D47+E47+F47</f>
        <v>57</v>
      </c>
      <c r="D47" s="29"/>
      <c r="E47" s="29">
        <v>57</v>
      </c>
      <c r="F47" s="29"/>
      <c r="G47" s="27">
        <f>H47+I47+J47</f>
        <v>0</v>
      </c>
      <c r="H47" s="29"/>
      <c r="I47" s="29">
        <v>0</v>
      </c>
      <c r="J47" s="29"/>
      <c r="K47" s="27">
        <f>L47+M47+N47</f>
        <v>0</v>
      </c>
      <c r="L47" s="29"/>
      <c r="M47" s="29">
        <v>0</v>
      </c>
      <c r="N47" s="29"/>
    </row>
    <row r="48" spans="1:16" ht="74.25" customHeight="1" x14ac:dyDescent="0.25">
      <c r="A48" s="5" t="s">
        <v>37</v>
      </c>
      <c r="B48" s="32" t="s">
        <v>52</v>
      </c>
      <c r="C48" s="27">
        <f>D48+E48+F48</f>
        <v>6498</v>
      </c>
      <c r="D48" s="29"/>
      <c r="E48" s="29">
        <v>6498</v>
      </c>
      <c r="F48" s="29"/>
      <c r="G48" s="27">
        <f>H48+I48+J48</f>
        <v>0</v>
      </c>
      <c r="H48" s="29"/>
      <c r="I48" s="29">
        <v>0</v>
      </c>
      <c r="J48" s="29"/>
      <c r="K48" s="27">
        <f>L48+M48+N48</f>
        <v>0</v>
      </c>
      <c r="L48" s="29"/>
      <c r="M48" s="29">
        <v>0</v>
      </c>
      <c r="N48" s="29"/>
    </row>
    <row r="49" spans="1:14" ht="54" customHeight="1" x14ac:dyDescent="0.25">
      <c r="A49" s="5" t="s">
        <v>53</v>
      </c>
      <c r="B49" s="32" t="s">
        <v>54</v>
      </c>
      <c r="C49" s="27">
        <f>D49+E49+F49</f>
        <v>6639</v>
      </c>
      <c r="D49" s="29"/>
      <c r="E49" s="29">
        <v>6639</v>
      </c>
      <c r="F49" s="29"/>
      <c r="G49" s="27">
        <f>H49+I49+J49</f>
        <v>0</v>
      </c>
      <c r="H49" s="29"/>
      <c r="I49" s="29">
        <v>0</v>
      </c>
      <c r="J49" s="29"/>
      <c r="K49" s="27">
        <f>L49+M49+N49</f>
        <v>0</v>
      </c>
      <c r="L49" s="29"/>
      <c r="M49" s="29">
        <v>0</v>
      </c>
      <c r="N49" s="29"/>
    </row>
    <row r="50" spans="1:14" ht="52.5" customHeight="1" x14ac:dyDescent="0.25">
      <c r="A50" s="5"/>
      <c r="B50" s="31" t="s">
        <v>29</v>
      </c>
      <c r="C50" s="27">
        <f>C32+C33+C34+C35+C38+C40+C41+C42+C43+C44+C47+C48+C49</f>
        <v>24495835.799999997</v>
      </c>
      <c r="D50" s="27">
        <f>D32+D33+D34+D35+D38+D40+D43+D44+D47+D48+D49</f>
        <v>12842460.800000001</v>
      </c>
      <c r="E50" s="27">
        <f>E32+E33+E34+E35+E38+E40+E43+E44+E47+E48+E49</f>
        <v>219794</v>
      </c>
      <c r="F50" s="27">
        <f>F32+F33+F34+F35+F38+F40+F41+F42+F43+F44+F47+F48+F49</f>
        <v>11433581</v>
      </c>
      <c r="G50" s="27">
        <f>G32+G33+G34+G35+G38+G40+G41+G42+G43+G44+G47+G48+G49</f>
        <v>23975487.799999997</v>
      </c>
      <c r="H50" s="27">
        <f>H32+H33+H34+H35+H38+H40+H43+H44+H47+H48+H49</f>
        <v>11937434.9</v>
      </c>
      <c r="I50" s="27">
        <f>I32+I33+I34+I35+I38+I40+I43+I44+I47+I48+I49</f>
        <v>214900</v>
      </c>
      <c r="J50" s="27">
        <f>J32+J33+J34+J35+J38+J40+J41+J42+J43+J44+J47+J48+J49</f>
        <v>11823152.9</v>
      </c>
      <c r="K50" s="27">
        <f>K32+K33+K34+K35+K38+K40+K41+K42+K43+K44+K47+K48+K49</f>
        <v>24894818</v>
      </c>
      <c r="L50" s="27">
        <f>L32+L33+L34+L35+L38+L40+L43+L44+L47+L48+L49</f>
        <v>12387582</v>
      </c>
      <c r="M50" s="27">
        <f>M32+M33+M34+M35+M38+M40+M43+M44+M47+M48+M49</f>
        <v>223500</v>
      </c>
      <c r="N50" s="27">
        <f>N32+N33+N34+N35+N38+N40+N41+N42+N43+N44+N47+N48+N49</f>
        <v>12283736</v>
      </c>
    </row>
    <row r="51" spans="1:14" ht="72" customHeight="1" x14ac:dyDescent="0.45">
      <c r="C51" s="23">
        <f>C50-C26</f>
        <v>13194.299999993294</v>
      </c>
      <c r="E51" s="24">
        <f>E40+E47+E48+E49</f>
        <v>219794</v>
      </c>
      <c r="F51" s="25"/>
      <c r="G51" s="25"/>
      <c r="H51" s="25"/>
      <c r="I51" s="25"/>
      <c r="J51" s="25"/>
      <c r="K51" s="24"/>
      <c r="L51" s="25"/>
      <c r="M51" s="25"/>
      <c r="N51" s="25"/>
    </row>
    <row r="53" spans="1:14" ht="23.25" x14ac:dyDescent="0.35">
      <c r="E53" s="24">
        <f>E51-E26</f>
        <v>13194</v>
      </c>
    </row>
  </sheetData>
  <mergeCells count="42">
    <mergeCell ref="C1:F1"/>
    <mergeCell ref="C3:F3"/>
    <mergeCell ref="C2:F2"/>
    <mergeCell ref="K36:K37"/>
    <mergeCell ref="K9:N9"/>
    <mergeCell ref="B28:N28"/>
    <mergeCell ref="G9:J9"/>
    <mergeCell ref="E7:F7"/>
    <mergeCell ref="I7:J7"/>
    <mergeCell ref="M7:N7"/>
    <mergeCell ref="M36:M37"/>
    <mergeCell ref="L36:L37"/>
    <mergeCell ref="C29:F29"/>
    <mergeCell ref="C9:F9"/>
    <mergeCell ref="I36:I37"/>
    <mergeCell ref="G36:G37"/>
    <mergeCell ref="H36:H37"/>
    <mergeCell ref="F36:F37"/>
    <mergeCell ref="B9:B10"/>
    <mergeCell ref="G3:J3"/>
    <mergeCell ref="G4:J4"/>
    <mergeCell ref="K29:N29"/>
    <mergeCell ref="B29:B30"/>
    <mergeCell ref="B8:N8"/>
    <mergeCell ref="C4:F4"/>
    <mergeCell ref="K4:N4"/>
    <mergeCell ref="K1:N1"/>
    <mergeCell ref="K2:N2"/>
    <mergeCell ref="K3:N3"/>
    <mergeCell ref="A36:A37"/>
    <mergeCell ref="C36:C37"/>
    <mergeCell ref="D36:D37"/>
    <mergeCell ref="E36:E37"/>
    <mergeCell ref="A28:A30"/>
    <mergeCell ref="G29:J29"/>
    <mergeCell ref="A18:A19"/>
    <mergeCell ref="J36:J37"/>
    <mergeCell ref="N36:N37"/>
    <mergeCell ref="G1:J1"/>
    <mergeCell ref="G2:J2"/>
    <mergeCell ref="A6:N6"/>
    <mergeCell ref="A8:A10"/>
  </mergeCells>
  <phoneticPr fontId="4" type="noConversion"/>
  <pageMargins left="0.78740157480314965" right="0.19685039370078741" top="0.74803149606299213" bottom="0.35433070866141736" header="0.31496062992125984" footer="0.31496062992125984"/>
  <pageSetup paperSize="9" scale="43" firstPageNumber="391" fitToHeight="0" orientation="landscape" useFirstPageNumber="1" r:id="rId1"/>
  <headerFooter>
    <oddHeader>&amp;C&amp;16&amp;P</oddHeader>
  </headerFooter>
  <rowBreaks count="3" manualBreakCount="3">
    <brk id="16" min="1" max="13" man="1"/>
    <brk id="26" min="1" max="13" man="1"/>
    <brk id="3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2018-2020</vt:lpstr>
      <vt:lpstr>'2018-2020'!Область_печати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Потатуркина Татьяна Андреевна</dc:creator>
  <cp:lastModifiedBy>Борох Оксана Николаевна</cp:lastModifiedBy>
  <cp:lastPrinted>2017-12-19T06:08:03Z</cp:lastPrinted>
  <dcterms:created xsi:type="dcterms:W3CDTF">2016-11-07T11:09:41Z</dcterms:created>
  <dcterms:modified xsi:type="dcterms:W3CDTF">2017-12-19T06:08:05Z</dcterms:modified>
</cp:coreProperties>
</file>